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95" windowWidth="12120" windowHeight="4740" activeTab="0"/>
  </bookViews>
  <sheets>
    <sheet name="2010Q1 (FRS139)" sheetId="1" r:id="rId1"/>
  </sheets>
  <definedNames>
    <definedName name="_xlnm.Print_Area" localSheetId="0">'2010Q1 (FRS139)'!$A$1:$M$704</definedName>
    <definedName name="_xlnm.Print_Titles" localSheetId="0">'2010Q1 (FRS139)'!$1:$7</definedName>
    <definedName name="Z_1C675930_3C53_4459_9B5A_493C31B15849_.wvu.PrintArea" localSheetId="0" hidden="1">'2010Q1 (FRS139)'!$A$1:$M$704</definedName>
    <definedName name="Z_1C675930_3C53_4459_9B5A_493C31B15849_.wvu.PrintTitles" localSheetId="0" hidden="1">'2010Q1 (FRS139)'!$1:$7</definedName>
    <definedName name="Z_3F64FFAD_E0C0_41B3_A680_F58A05371AE3_.wvu.PrintArea" localSheetId="0" hidden="1">'2010Q1 (FRS139)'!$A$1:$M$704</definedName>
    <definedName name="Z_3F64FFAD_E0C0_41B3_A680_F58A05371AE3_.wvu.PrintTitles" localSheetId="0" hidden="1">'2010Q1 (FRS139)'!$1:$7</definedName>
  </definedNames>
  <calcPr fullCalcOnLoad="1"/>
</workbook>
</file>

<file path=xl/comments1.xml><?xml version="1.0" encoding="utf-8"?>
<comments xmlns="http://schemas.openxmlformats.org/spreadsheetml/2006/main">
  <authors>
    <author>Stacey Lee</author>
  </authors>
  <commentList>
    <comment ref="N175" authorId="0">
      <text>
        <r>
          <rPr>
            <b/>
            <sz val="8"/>
            <rFont val="Tahoma"/>
            <family val="0"/>
          </rPr>
          <t>Stacey Lee:</t>
        </r>
        <r>
          <rPr>
            <sz val="8"/>
            <rFont val="Tahoma"/>
            <family val="0"/>
          </rPr>
          <t xml:space="preserve">
</t>
        </r>
      </text>
    </comment>
  </commentList>
</comments>
</file>

<file path=xl/sharedStrings.xml><?xml version="1.0" encoding="utf-8"?>
<sst xmlns="http://schemas.openxmlformats.org/spreadsheetml/2006/main" count="435" uniqueCount="338">
  <si>
    <t>The figures have not been audited.</t>
  </si>
  <si>
    <t>The Directors have pleasure in announcing the following:-</t>
  </si>
  <si>
    <t>INDIVIDUAL QUARTER</t>
  </si>
  <si>
    <t>CUMULATIVE QUARTER</t>
  </si>
  <si>
    <t xml:space="preserve">Current </t>
  </si>
  <si>
    <t>Comparative</t>
  </si>
  <si>
    <t>Quarter</t>
  </si>
  <si>
    <t>Cumulative</t>
  </si>
  <si>
    <t xml:space="preserve">Cumulative </t>
  </si>
  <si>
    <t>Ended</t>
  </si>
  <si>
    <t>To Date</t>
  </si>
  <si>
    <t>NOTE</t>
  </si>
  <si>
    <t>RM’000</t>
  </si>
  <si>
    <t>Revenue</t>
  </si>
  <si>
    <t xml:space="preserve"> </t>
  </si>
  <si>
    <t xml:space="preserve">  </t>
  </si>
  <si>
    <t>Taxation</t>
  </si>
  <si>
    <t xml:space="preserve">           </t>
  </si>
  <si>
    <t xml:space="preserve">     </t>
  </si>
  <si>
    <t>(a)</t>
  </si>
  <si>
    <t>Weighted average number of ordinary</t>
  </si>
  <si>
    <t>shares in issue  (’000)</t>
  </si>
  <si>
    <t>(b)</t>
  </si>
  <si>
    <t>Fully Diluted (Sen)</t>
  </si>
  <si>
    <t>shares in issue (’000)</t>
  </si>
  <si>
    <t>N/A - not applicable</t>
  </si>
  <si>
    <r>
      <t>Basic</t>
    </r>
    <r>
      <rPr>
        <b/>
        <sz val="10"/>
        <color indexed="8"/>
        <rFont val="Arial"/>
        <family val="2"/>
      </rPr>
      <t xml:space="preserve"> </t>
    </r>
    <r>
      <rPr>
        <sz val="10"/>
        <color indexed="8"/>
        <rFont val="Arial"/>
        <family val="2"/>
      </rPr>
      <t>(Sen)</t>
    </r>
  </si>
  <si>
    <t>FINANCIAL YEAR END</t>
  </si>
  <si>
    <t>ASSETS</t>
  </si>
  <si>
    <t>Non Current Assets</t>
  </si>
  <si>
    <t>Property, plant and equipment</t>
  </si>
  <si>
    <t>Current Assets</t>
  </si>
  <si>
    <t>Inventories</t>
  </si>
  <si>
    <t>Trade receivables</t>
  </si>
  <si>
    <t>Tax recoverable</t>
  </si>
  <si>
    <t>Short term deposits</t>
  </si>
  <si>
    <t>Cash and bank balances</t>
  </si>
  <si>
    <t>TOTAL ASSETS</t>
  </si>
  <si>
    <t>EQUITY AND LIABILITIES</t>
  </si>
  <si>
    <t>Equity attributable to equity holders of the parent</t>
  </si>
  <si>
    <t>Share capital</t>
  </si>
  <si>
    <t>Share premium</t>
  </si>
  <si>
    <t>Statutory reserve</t>
  </si>
  <si>
    <t>Unappropriated  profits</t>
  </si>
  <si>
    <t>Total equity</t>
  </si>
  <si>
    <t>Non-current liabilities</t>
  </si>
  <si>
    <t>Deferred taxation</t>
  </si>
  <si>
    <t xml:space="preserve">Current Liabilities </t>
  </si>
  <si>
    <t>Trade payables</t>
  </si>
  <si>
    <t>Other payables</t>
  </si>
  <si>
    <t>Short term borrowings</t>
  </si>
  <si>
    <t>Provision for taxation</t>
  </si>
  <si>
    <t>Total liabilities</t>
  </si>
  <si>
    <t xml:space="preserve">Net assets per share attributable to </t>
  </si>
  <si>
    <t xml:space="preserve">    equity holders of the parent (RM)</t>
  </si>
  <si>
    <r>
      <t xml:space="preserve">SUNCHIRIN INDUSTRIES (MALAYSIA) BERHAD </t>
    </r>
    <r>
      <rPr>
        <i/>
        <sz val="8"/>
        <color indexed="17"/>
        <rFont val="Arial"/>
        <family val="2"/>
      </rPr>
      <t>(Company No. 157215-V)</t>
    </r>
  </si>
  <si>
    <t>AS AT PRECEDING</t>
  </si>
  <si>
    <t>AS AT END OF</t>
  </si>
  <si>
    <t xml:space="preserve">         CURRENT  QUARTER</t>
  </si>
  <si>
    <t>A9</t>
  </si>
  <si>
    <t>B9</t>
  </si>
  <si>
    <t>TOTAL EQUITY AND LIABILITIES</t>
  </si>
  <si>
    <t xml:space="preserve">      Distributable</t>
  </si>
  <si>
    <t xml:space="preserve">           Exchange</t>
  </si>
  <si>
    <t xml:space="preserve">Share </t>
  </si>
  <si>
    <t xml:space="preserve">   Share</t>
  </si>
  <si>
    <t>Capital</t>
  </si>
  <si>
    <t xml:space="preserve">   Premium</t>
  </si>
  <si>
    <t>Reserve</t>
  </si>
  <si>
    <t xml:space="preserve">       Statutory </t>
  </si>
  <si>
    <t>Profits</t>
  </si>
  <si>
    <t>Total</t>
  </si>
  <si>
    <t>Unappropriated</t>
  </si>
  <si>
    <t>Adjustment for non-cash flow:-</t>
  </si>
  <si>
    <t>Non-cash items</t>
  </si>
  <si>
    <t>Non-operating items (which are investing /financing)</t>
  </si>
  <si>
    <t>Operating profit before changes in working capital</t>
  </si>
  <si>
    <t>Changes in working capital</t>
  </si>
  <si>
    <t>- Net change in current assets</t>
  </si>
  <si>
    <t>- Net change in current liabilities</t>
  </si>
  <si>
    <t>Net cash flow from operating activities</t>
  </si>
  <si>
    <t>Investing activities</t>
  </si>
  <si>
    <t>- Other investments</t>
  </si>
  <si>
    <t>Financing activities</t>
  </si>
  <si>
    <t>- Bank borrowings</t>
  </si>
  <si>
    <t>Currency translation differences</t>
  </si>
  <si>
    <t>- Bank overdraft</t>
  </si>
  <si>
    <t>- Short term deposits</t>
  </si>
  <si>
    <t>- Cash &amp; bank balances</t>
  </si>
  <si>
    <t>A1.</t>
  </si>
  <si>
    <t>A2.</t>
  </si>
  <si>
    <t>A3.</t>
  </si>
  <si>
    <t>A4.</t>
  </si>
  <si>
    <t>A5.</t>
  </si>
  <si>
    <t>A6.</t>
  </si>
  <si>
    <t>A7.</t>
  </si>
  <si>
    <t>A8.</t>
  </si>
  <si>
    <t xml:space="preserve">   Cumulative Profit/</t>
  </si>
  <si>
    <t>Operating Revenue</t>
  </si>
  <si>
    <t>(Loss) before taxation</t>
  </si>
  <si>
    <t>Assets Employed</t>
  </si>
  <si>
    <t xml:space="preserve">        RM’000</t>
  </si>
  <si>
    <t xml:space="preserve">           RM’000</t>
  </si>
  <si>
    <t xml:space="preserve">      RM’000</t>
  </si>
  <si>
    <t>Malaysia</t>
  </si>
  <si>
    <t>India</t>
  </si>
  <si>
    <t>Group's share of associated</t>
  </si>
  <si>
    <t>Thailand</t>
  </si>
  <si>
    <t xml:space="preserve">      company result</t>
  </si>
  <si>
    <t>A9.</t>
  </si>
  <si>
    <t>A10.</t>
  </si>
  <si>
    <t>A11.</t>
  </si>
  <si>
    <t>A12.</t>
  </si>
  <si>
    <t>Company</t>
  </si>
  <si>
    <t>Group</t>
  </si>
  <si>
    <t>Capital Commitments</t>
  </si>
  <si>
    <t>Authorised and contracted for</t>
  </si>
  <si>
    <t>Authorised but not contracted for</t>
  </si>
  <si>
    <t>Contingent Liabilities</t>
  </si>
  <si>
    <t>B1.</t>
  </si>
  <si>
    <t>B.       ADDITIONAL INFORMATION REQUIRED BY THE BMSB LISTING REQUIREMENTS</t>
  </si>
  <si>
    <t>B2.</t>
  </si>
  <si>
    <t>B3.</t>
  </si>
  <si>
    <t>B4.</t>
  </si>
  <si>
    <t>B5.</t>
  </si>
  <si>
    <t xml:space="preserve">     RM’000</t>
  </si>
  <si>
    <t xml:space="preserve">    RM’000</t>
  </si>
  <si>
    <t xml:space="preserve">    RM’000      </t>
  </si>
  <si>
    <t xml:space="preserve">3 months ended </t>
  </si>
  <si>
    <t xml:space="preserve">Current year's taxation </t>
  </si>
  <si>
    <t>-</t>
  </si>
  <si>
    <t>Malaysian income tax - current</t>
  </si>
  <si>
    <t>Foreign income tax</t>
  </si>
  <si>
    <t>Transfer from deferred taxation account</t>
  </si>
  <si>
    <t xml:space="preserve">Malaysian income tax - prior year </t>
  </si>
  <si>
    <t>B6.</t>
  </si>
  <si>
    <t>B7.</t>
  </si>
  <si>
    <t>B8.</t>
  </si>
  <si>
    <t>B9.</t>
  </si>
  <si>
    <t>Bank borrowings (Unsecured)</t>
  </si>
  <si>
    <t>Classified as current liabilities</t>
  </si>
  <si>
    <t>Repayable within 12 months</t>
  </si>
  <si>
    <t>Bankers’ Acceptances</t>
  </si>
  <si>
    <t>Revolving credit</t>
  </si>
  <si>
    <t>Overdraft</t>
  </si>
  <si>
    <t>Onshore Foreign Currency Loan</t>
  </si>
  <si>
    <t>Term Loan - Offshore</t>
  </si>
  <si>
    <t>B10.</t>
  </si>
  <si>
    <t>B11.</t>
  </si>
  <si>
    <t>B12.</t>
  </si>
  <si>
    <t>B13.</t>
  </si>
  <si>
    <t>Earnings Per Ordinary Share</t>
  </si>
  <si>
    <t>Current Quarter</t>
  </si>
  <si>
    <t>Year-To-Date</t>
  </si>
  <si>
    <t>Earnings</t>
  </si>
  <si>
    <t>Net profit/(loss) for the year (RM’000)</t>
  </si>
  <si>
    <t>Weighted average number of shares</t>
  </si>
  <si>
    <t xml:space="preserve">There is no diluted earnings per share as the Group has no dilutive potential ordinary share.  </t>
  </si>
  <si>
    <t>Basic earnings/(loss) per share (sen)</t>
  </si>
  <si>
    <t>By Order of the Board</t>
  </si>
  <si>
    <t>Lim Kau Chia</t>
  </si>
  <si>
    <t>Company Secretaries</t>
  </si>
  <si>
    <t xml:space="preserve">Shah Alam </t>
  </si>
  <si>
    <t>Weighted average number of ordinary shares in issue (’000)</t>
  </si>
  <si>
    <t>Basic</t>
  </si>
  <si>
    <t>Fully Diluted</t>
  </si>
  <si>
    <r>
      <t>(b)</t>
    </r>
    <r>
      <rPr>
        <sz val="7"/>
        <color indexed="8"/>
        <rFont val="Arial"/>
        <family val="2"/>
      </rPr>
      <t> </t>
    </r>
  </si>
  <si>
    <t>ii.    A corporate guarantee of USD1.0 million for its local subsidiary, Sunchirin Corporation Sdn. Bhd.</t>
  </si>
  <si>
    <t>Industry (Thailand) Ltd.</t>
  </si>
  <si>
    <t>i.     A corporate guarantee of THB134.0 million and USD2.0 million for its Thai subsidiary, Sunchirin</t>
  </si>
  <si>
    <t>N/A</t>
  </si>
  <si>
    <t>A6</t>
  </si>
  <si>
    <t>Exchange reserve</t>
  </si>
  <si>
    <t>B5</t>
  </si>
  <si>
    <t>*</t>
  </si>
  <si>
    <t>The Company has issued the following guarantees for its subsidiary to secure banking facilities:-</t>
  </si>
  <si>
    <t xml:space="preserve">    Included in the borrowings are amounts</t>
  </si>
  <si>
    <t xml:space="preserve">    denominated in foreign currency </t>
  </si>
  <si>
    <t xml:space="preserve">    FC '000</t>
  </si>
  <si>
    <t>Restated</t>
  </si>
  <si>
    <t>Retirement benefits</t>
  </si>
  <si>
    <t>Balance at 1 January 2009</t>
  </si>
  <si>
    <t>Treasury shares</t>
  </si>
  <si>
    <t>Treasury</t>
  </si>
  <si>
    <t>Shares</t>
  </si>
  <si>
    <t xml:space="preserve">                            Non-distributable</t>
  </si>
  <si>
    <t>No. of shares</t>
  </si>
  <si>
    <t>purchased</t>
  </si>
  <si>
    <t>Average price</t>
  </si>
  <si>
    <t>No. of shares retained</t>
  </si>
  <si>
    <t>Total consideration paid</t>
  </si>
  <si>
    <t>including transaction costs</t>
  </si>
  <si>
    <t>per share</t>
  </si>
  <si>
    <t>RM</t>
  </si>
  <si>
    <t>- Short term money market funds</t>
  </si>
  <si>
    <t xml:space="preserve">iii.   Two bank guarantees of USD0.28 million and USD0.26 million for its Indian sub-subsidiary, Sunchirin </t>
  </si>
  <si>
    <t>Autoparts India Pvt. Ltd.</t>
  </si>
  <si>
    <t>Leong Oi Wah</t>
  </si>
  <si>
    <t>3 months</t>
  </si>
  <si>
    <t>3 months ended 31/03/2009</t>
  </si>
  <si>
    <t>Balance at 31 March 2009</t>
  </si>
  <si>
    <t>3 Months</t>
  </si>
  <si>
    <t>3 months ended 31/03/2010</t>
  </si>
  <si>
    <t>Opening balance at 1.10.2010</t>
  </si>
  <si>
    <t>Jan</t>
  </si>
  <si>
    <t>Feb</t>
  </si>
  <si>
    <t>Mar</t>
  </si>
  <si>
    <t>Closing balance at 31.03.2010</t>
  </si>
  <si>
    <t>20 May 2010</t>
  </si>
  <si>
    <t>FRS 7</t>
  </si>
  <si>
    <t>Financial Instruments : Disclosures</t>
  </si>
  <si>
    <t>FRS 8</t>
  </si>
  <si>
    <t>FRS 101</t>
  </si>
  <si>
    <t>Presentation of Financial Statements (Revised)</t>
  </si>
  <si>
    <t>FRS 123</t>
  </si>
  <si>
    <t>Borrowing Costs (Revised)</t>
  </si>
  <si>
    <t>FRS 127</t>
  </si>
  <si>
    <t>Consolidated and Separate Financial Statements (Revised)</t>
  </si>
  <si>
    <t>FRS 139</t>
  </si>
  <si>
    <t>Financial Instruments : Recognition and Measurement</t>
  </si>
  <si>
    <t>IC Interpretation 9</t>
  </si>
  <si>
    <t>Reassessment of Embedded Derivatives</t>
  </si>
  <si>
    <t>Interim Financial Reporting and Impairment</t>
  </si>
  <si>
    <t>FRS 101, Presentation of Financial Statements (Revised)</t>
  </si>
  <si>
    <t>FRS 101, Presentation of Financial Statements (Revised) (Cont'd)</t>
  </si>
  <si>
    <t>Consolidated</t>
  </si>
  <si>
    <t>Statement of</t>
  </si>
  <si>
    <t>Income</t>
  </si>
  <si>
    <t>Comprehensive</t>
  </si>
  <si>
    <t>Statement</t>
  </si>
  <si>
    <t>Effects of</t>
  </si>
  <si>
    <t>As previously</t>
  </si>
  <si>
    <t>adoption of</t>
  </si>
  <si>
    <t>As</t>
  </si>
  <si>
    <t>reported</t>
  </si>
  <si>
    <t>restated</t>
  </si>
  <si>
    <t>RM'000</t>
  </si>
  <si>
    <t>Profit for the period</t>
  </si>
  <si>
    <t>Other comprehensive income</t>
  </si>
  <si>
    <t>Exchange gain on translation of foreign operations</t>
  </si>
  <si>
    <t>Total comprehensive income</t>
  </si>
  <si>
    <t>FRS 139, Financial Instruments : Recognition and Measurement</t>
  </si>
  <si>
    <t>(i)</t>
  </si>
  <si>
    <t>Initial recognition and measurement</t>
  </si>
  <si>
    <t>(ii)</t>
  </si>
  <si>
    <t>Financial assets</t>
  </si>
  <si>
    <t>Financial assets at fair value through profit or loss</t>
  </si>
  <si>
    <t>Loans and receivables</t>
  </si>
  <si>
    <t>Available-for-sale financial assets</t>
  </si>
  <si>
    <t>FRS 139, Financial Instruments : Recognition and Measurement (Cont'd)</t>
  </si>
  <si>
    <t>(iii)</t>
  </si>
  <si>
    <t>Financial liabilities</t>
  </si>
  <si>
    <t>Investments in non-current equity instruments</t>
  </si>
  <si>
    <t>Balance</t>
  </si>
  <si>
    <t>as at</t>
  </si>
  <si>
    <t>1 January</t>
  </si>
  <si>
    <t>2010 before</t>
  </si>
  <si>
    <t>2010 after</t>
  </si>
  <si>
    <t>the adoption</t>
  </si>
  <si>
    <t>of FRS 139</t>
  </si>
  <si>
    <t>Retained profits</t>
  </si>
  <si>
    <t>Bank borrowings</t>
  </si>
  <si>
    <t>Increase/</t>
  </si>
  <si>
    <t>(Decrease)</t>
  </si>
  <si>
    <t>Statement of financial position as at 31 March 2010</t>
  </si>
  <si>
    <t>Statement of comprehensive income for the period ended 31 March 2010</t>
  </si>
  <si>
    <t>CONDENSED CONSOLIDATED STATEMENT OF COMPREHENSIVE INCOME</t>
  </si>
  <si>
    <t>Cost of sales</t>
  </si>
  <si>
    <t>Gross profit</t>
  </si>
  <si>
    <t>Other operating income</t>
  </si>
  <si>
    <t>Selling and distribution expenses</t>
  </si>
  <si>
    <t>Other operating expenses</t>
  </si>
  <si>
    <t>Operating profit</t>
  </si>
  <si>
    <t>Finance cost</t>
  </si>
  <si>
    <t>Other comprehensive income:</t>
  </si>
  <si>
    <t>Exchange differences on translation of foreign operations</t>
  </si>
  <si>
    <t>(Restated)</t>
  </si>
  <si>
    <t>Total comprehensive income for the period</t>
  </si>
  <si>
    <t>Profit for the period attributable to:</t>
  </si>
  <si>
    <t>Total comprehensive income attributable to:</t>
  </si>
  <si>
    <t>Equity holders of the Company</t>
  </si>
  <si>
    <t>CONDENSED CONSOLIDATED STATEMENT OF FINANCIAL POSITION</t>
  </si>
  <si>
    <t>CONDENSED CONSOLIDATED STATEMENT OF CASH FLOWS</t>
  </si>
  <si>
    <t>A13.</t>
  </si>
  <si>
    <t>Operating Segments</t>
  </si>
  <si>
    <t>Statement of Cash Flows</t>
  </si>
  <si>
    <t>Accounting Policies, Changes in Accounting Estimates or Errors</t>
  </si>
  <si>
    <t>Property, Plant and Equipment</t>
  </si>
  <si>
    <t>Events After the Reporting Period</t>
  </si>
  <si>
    <t>Borrowing Costs</t>
  </si>
  <si>
    <t>Financial Instruments : Presentation</t>
  </si>
  <si>
    <t>Interim Financial Reporting</t>
  </si>
  <si>
    <t>Impairment of Assets</t>
  </si>
  <si>
    <t>Amendments to FRS 139</t>
  </si>
  <si>
    <t>Amendment to FRS 8</t>
  </si>
  <si>
    <t>Amendment to FRS 107</t>
  </si>
  <si>
    <t>Amendment to FRS 108</t>
  </si>
  <si>
    <t>Amendment to FRS 110</t>
  </si>
  <si>
    <t>Amendment to FRS 116</t>
  </si>
  <si>
    <t>Amendment to FRS 118</t>
  </si>
  <si>
    <t>Amendment to FRS 123</t>
  </si>
  <si>
    <t>Amendments to FRS 132</t>
  </si>
  <si>
    <t>Amendment to FRS 134</t>
  </si>
  <si>
    <t>Amendment to FRS 136</t>
  </si>
  <si>
    <t>IC Interpretation 10</t>
  </si>
  <si>
    <t>IC Interpretation 11</t>
  </si>
  <si>
    <t>FRS 2 - Group and Treasury Share Transactions</t>
  </si>
  <si>
    <t>Significant Accounting Policies (Cont'd)</t>
  </si>
  <si>
    <t>(iv)</t>
  </si>
  <si>
    <t>Financial guarantee contracts</t>
  </si>
  <si>
    <t>Derivative financial instruments</t>
  </si>
  <si>
    <t>The effects on adoption of FRS 139 on the current interim financial statements are as follows:</t>
  </si>
  <si>
    <t>Translation</t>
  </si>
  <si>
    <t>Earnings per share attributable to equity holders of the Company:</t>
  </si>
  <si>
    <t>Administration expenses</t>
  </si>
  <si>
    <t>Balance at 31 March 2010</t>
  </si>
  <si>
    <t>A.      NOTES TO THE INTERIM FINANCIAL STATEMENTS ON CONSOLIDATED RESULTS</t>
  </si>
  <si>
    <t>Interim financial report for the first quarter ended 31 March 2010</t>
  </si>
  <si>
    <t>Profit before tax</t>
  </si>
  <si>
    <t>Investment in an associate</t>
  </si>
  <si>
    <t>CONDENSED CONSOLIDATED STATEMENT OF CHANGES IN EQUITY</t>
  </si>
  <si>
    <t>Appropriation to statutory reserve</t>
  </si>
  <si>
    <t>Shares repurchased</t>
  </si>
  <si>
    <t>Net profit before tax</t>
  </si>
  <si>
    <t>- Dividend received</t>
  </si>
  <si>
    <t>Share of profit of an associate</t>
  </si>
  <si>
    <t>Others-receivables, sundries and prepayments</t>
  </si>
  <si>
    <t>Amount due to an associate</t>
  </si>
  <si>
    <t xml:space="preserve"> Attributable to equity holders of the Company</t>
  </si>
  <si>
    <t>Balance at 1 January 2010:</t>
  </si>
  <si>
    <t xml:space="preserve"> - Prior to the adoption of FRS 139</t>
  </si>
  <si>
    <t xml:space="preserve"> - Effect arising from adoption of FRS 139</t>
  </si>
  <si>
    <t xml:space="preserve"> - After the adoption of FRS 139</t>
  </si>
  <si>
    <t>Net change in cash and cash equivalents</t>
  </si>
  <si>
    <t>Cash and cash equivalents at beginning of year</t>
  </si>
  <si>
    <t>Cash and cash equivalents at end of period</t>
  </si>
  <si>
    <t>Cash and cash equivalents comprise:-</t>
  </si>
  <si>
    <t>- Shares repurchased</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</si>
</sst>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_(* #,##0.0_);_(* \(#,##0.0\);_(* &quot;-&quot;??_);_(@_)"/>
    <numFmt numFmtId="175" formatCode="_(* #,##0_);_(* \(#,##0\);_(* &quot;-&quot;??_);_(@_)"/>
    <numFmt numFmtId="176" formatCode="_(* #,##0.000_);_(* \(#,##0.000\);_(* &quot;-&quot;??_);_(@_)"/>
    <numFmt numFmtId="177" formatCode="_(* #,##0.0000_);_(* \(#,##0.0000\);_(* &quot;-&quot;??_);_(@_)"/>
    <numFmt numFmtId="178" formatCode="_(* #,##0.00000_);_(* \(#,##0.00000\);_(* &quot;-&quot;??_);_(@_)"/>
    <numFmt numFmtId="179" formatCode="_(* #,##0.000000_);_(* \(#,##0.000000\);_(* &quot;-&quot;??_);_(@_)"/>
    <numFmt numFmtId="180" formatCode="_(* #,##0.000_);_(* \(#,##0.000\);_(* &quot;-&quot;???_);_(@_)"/>
    <numFmt numFmtId="181" formatCode="[$USD]\ #,##0.00_);\([$USD]\ #,##0.00\)"/>
    <numFmt numFmtId="182" formatCode="[$USD]\ #,##0.0_);\([$USD]\ #,##0.0\)"/>
    <numFmt numFmtId="183" formatCode="[$USD]\ #,##0_);\([$USD]\ #,##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THB]\ #,##0_);\([$THB]\ #,##0\)"/>
    <numFmt numFmtId="192" formatCode="[$-409]dddd\,\ mmmm\ dd\,\ yyyy"/>
    <numFmt numFmtId="193" formatCode="d/m/yy;@"/>
    <numFmt numFmtId="194" formatCode="dd/mm/yyyy;@"/>
    <numFmt numFmtId="195" formatCode="[$INR]\ #,##0"/>
    <numFmt numFmtId="196" formatCode="#,##0.0_);[Red]\(#,##0.0\)"/>
    <numFmt numFmtId="197" formatCode="0.0%"/>
    <numFmt numFmtId="198" formatCode="[$USD]\ #,##0"/>
    <numFmt numFmtId="199" formatCode="[$USD]\ #,##0.00"/>
    <numFmt numFmtId="200" formatCode="[$USD]\ #,##0.0"/>
    <numFmt numFmtId="201" formatCode="[$THB]\ #,##0.00"/>
    <numFmt numFmtId="202" formatCode="[$THB]\ #,##0.000"/>
    <numFmt numFmtId="203" formatCode="[$THB]\ #,##0.0000"/>
    <numFmt numFmtId="204" formatCode="[$THB]\ #,##0.0"/>
    <numFmt numFmtId="205" formatCode="[$THB]\ #,##0"/>
    <numFmt numFmtId="206" formatCode="#,##0.00;[Red]#,##0.00"/>
    <numFmt numFmtId="207" formatCode="[$INR]\ #,##0.00_);\([$INR]\ #,##0.00\)"/>
    <numFmt numFmtId="208" formatCode="&quot;RM&quot;#,##0.00"/>
    <numFmt numFmtId="209" formatCode="0.00000%"/>
    <numFmt numFmtId="210" formatCode="_([$USD]\ * #,##0.00_);_([$USD]\ * \(#,##0.00\);_([$USD]\ * &quot;-&quot;??_);_(@_)"/>
    <numFmt numFmtId="211" formatCode="0.00_);\(0.00\)"/>
    <numFmt numFmtId="212" formatCode="[$USD]\ #,##0.000_);\([$USD]\ #,##0.000\)"/>
    <numFmt numFmtId="213" formatCode="[$USD]\ #,##0.0000_);\([$USD]\ #,##0.0000\)"/>
    <numFmt numFmtId="214" formatCode="#,##0.00000000"/>
    <numFmt numFmtId="215" formatCode="#,##0.000"/>
    <numFmt numFmtId="216" formatCode="&quot;RM&quot;#,##0.000"/>
    <numFmt numFmtId="217" formatCode="[$-409]d\-mmm\-yy;@"/>
  </numFmts>
  <fonts count="27">
    <font>
      <sz val="10"/>
      <name val="Arial"/>
      <family val="0"/>
    </font>
    <font>
      <b/>
      <sz val="11"/>
      <color indexed="8"/>
      <name val="Arial"/>
      <family val="2"/>
    </font>
    <font>
      <sz val="10"/>
      <color indexed="8"/>
      <name val="Arial"/>
      <family val="2"/>
    </font>
    <font>
      <b/>
      <sz val="10"/>
      <color indexed="8"/>
      <name val="Times New Roman"/>
      <family val="1"/>
    </font>
    <font>
      <sz val="10"/>
      <color indexed="8"/>
      <name val="Times New Roman"/>
      <family val="1"/>
    </font>
    <font>
      <u val="single"/>
      <sz val="10"/>
      <color indexed="8"/>
      <name val="Times New Roman"/>
      <family val="1"/>
    </font>
    <font>
      <sz val="12"/>
      <color indexed="8"/>
      <name val="Arial"/>
      <family val="2"/>
    </font>
    <font>
      <b/>
      <sz val="10"/>
      <color indexed="8"/>
      <name val="Arial"/>
      <family val="2"/>
    </font>
    <font>
      <b/>
      <u val="single"/>
      <sz val="10"/>
      <color indexed="8"/>
      <name val="Arial"/>
      <family val="2"/>
    </font>
    <font>
      <u val="single"/>
      <sz val="10"/>
      <color indexed="8"/>
      <name val="Arial"/>
      <family val="2"/>
    </font>
    <font>
      <u val="double"/>
      <sz val="10"/>
      <color indexed="8"/>
      <name val="Arial"/>
      <family val="2"/>
    </font>
    <font>
      <b/>
      <i/>
      <sz val="14"/>
      <color indexed="17"/>
      <name val="Arial"/>
      <family val="2"/>
    </font>
    <font>
      <i/>
      <sz val="8"/>
      <color indexed="17"/>
      <name val="Arial"/>
      <family val="2"/>
    </font>
    <font>
      <b/>
      <sz val="10"/>
      <name val="Arial"/>
      <family val="2"/>
    </font>
    <font>
      <sz val="7"/>
      <color indexed="8"/>
      <name val="Arial"/>
      <family val="2"/>
    </font>
    <font>
      <b/>
      <sz val="9"/>
      <color indexed="8"/>
      <name val="Arial"/>
      <family val="2"/>
    </font>
    <font>
      <b/>
      <sz val="10"/>
      <color indexed="10"/>
      <name val="Arial"/>
      <family val="2"/>
    </font>
    <font>
      <b/>
      <u val="single"/>
      <sz val="10"/>
      <color indexed="10"/>
      <name val="Times New Roman"/>
      <family val="1"/>
    </font>
    <font>
      <sz val="10"/>
      <color indexed="10"/>
      <name val="Arial"/>
      <family val="0"/>
    </font>
    <font>
      <sz val="10"/>
      <color indexed="12"/>
      <name val="Arial"/>
      <family val="2"/>
    </font>
    <font>
      <sz val="12"/>
      <name val="Times New Roman"/>
      <family val="1"/>
    </font>
    <font>
      <b/>
      <i/>
      <sz val="12"/>
      <name val="Times New Roman"/>
      <family val="1"/>
    </font>
    <font>
      <sz val="9"/>
      <name val="Arial"/>
      <family val="0"/>
    </font>
    <font>
      <sz val="8"/>
      <name val="Tahoma"/>
      <family val="0"/>
    </font>
    <font>
      <b/>
      <sz val="8"/>
      <name val="Tahoma"/>
      <family val="0"/>
    </font>
    <font>
      <u val="single"/>
      <sz val="10"/>
      <name val="Arial"/>
      <family val="0"/>
    </font>
    <font>
      <b/>
      <sz val="8"/>
      <name val="Arial"/>
      <family val="2"/>
    </font>
  </fonts>
  <fills count="3">
    <fill>
      <patternFill/>
    </fill>
    <fill>
      <patternFill patternType="gray125"/>
    </fill>
    <fill>
      <patternFill patternType="solid">
        <fgColor indexed="13"/>
        <bgColor indexed="64"/>
      </patternFill>
    </fill>
  </fills>
  <borders count="18">
    <border>
      <left/>
      <right/>
      <top/>
      <bottom/>
      <diagonal/>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3" fontId="4" fillId="0" borderId="0" xfId="0" applyNumberFormat="1" applyFont="1" applyAlignment="1">
      <alignment/>
    </xf>
    <xf numFmtId="0" fontId="3" fillId="0" borderId="0" xfId="0" applyFont="1" applyAlignment="1">
      <alignment horizontal="justify"/>
    </xf>
    <xf numFmtId="0" fontId="6" fillId="0" borderId="0" xfId="0" applyFont="1" applyAlignment="1">
      <alignment/>
    </xf>
    <xf numFmtId="0" fontId="0" fillId="0" borderId="0" xfId="0" applyFont="1" applyAlignment="1">
      <alignment/>
    </xf>
    <xf numFmtId="0" fontId="7" fillId="0" borderId="0" xfId="0" applyFont="1" applyAlignment="1">
      <alignment/>
    </xf>
    <xf numFmtId="0" fontId="8" fillId="0" borderId="0" xfId="0" applyFont="1" applyAlignment="1">
      <alignment/>
    </xf>
    <xf numFmtId="3" fontId="2" fillId="0" borderId="0" xfId="0" applyNumberFormat="1" applyFont="1" applyAlignment="1">
      <alignment/>
    </xf>
    <xf numFmtId="0" fontId="10" fillId="0" borderId="0" xfId="0" applyFont="1" applyAlignment="1">
      <alignment/>
    </xf>
    <xf numFmtId="3" fontId="10" fillId="0" borderId="0" xfId="0" applyNumberFormat="1" applyFont="1" applyAlignment="1">
      <alignment/>
    </xf>
    <xf numFmtId="3" fontId="5" fillId="0" borderId="0" xfId="0" applyNumberFormat="1" applyFont="1" applyAlignment="1">
      <alignment/>
    </xf>
    <xf numFmtId="0" fontId="11" fillId="0" borderId="0" xfId="0" applyFont="1" applyAlignment="1">
      <alignment/>
    </xf>
    <xf numFmtId="0" fontId="2" fillId="0" borderId="0" xfId="0" applyFont="1" applyAlignment="1">
      <alignment horizontal="right"/>
    </xf>
    <xf numFmtId="0" fontId="2" fillId="0" borderId="0" xfId="0" applyFont="1" applyAlignment="1">
      <alignment horizontal="left"/>
    </xf>
    <xf numFmtId="0" fontId="0" fillId="0" borderId="0" xfId="0" applyFont="1" applyAlignment="1">
      <alignment horizontal="right"/>
    </xf>
    <xf numFmtId="0" fontId="2" fillId="0" borderId="0" xfId="0" applyFont="1" applyAlignment="1">
      <alignment horizontal="center"/>
    </xf>
    <xf numFmtId="0" fontId="7" fillId="0" borderId="0" xfId="0" applyFont="1" applyAlignment="1">
      <alignment horizontal="right"/>
    </xf>
    <xf numFmtId="14" fontId="2" fillId="0" borderId="0" xfId="0" applyNumberFormat="1" applyFont="1" applyAlignment="1">
      <alignment/>
    </xf>
    <xf numFmtId="0" fontId="2" fillId="0" borderId="0" xfId="0" applyFont="1" applyAlignment="1">
      <alignment horizontal="justify"/>
    </xf>
    <xf numFmtId="0" fontId="7" fillId="0" borderId="0" xfId="0" applyFont="1" applyAlignment="1">
      <alignment horizontal="justify"/>
    </xf>
    <xf numFmtId="0" fontId="0" fillId="0" borderId="1" xfId="0" applyFont="1" applyBorder="1" applyAlignment="1">
      <alignment/>
    </xf>
    <xf numFmtId="0" fontId="0" fillId="0" borderId="2" xfId="0" applyFont="1" applyBorder="1" applyAlignment="1">
      <alignment/>
    </xf>
    <xf numFmtId="0" fontId="13" fillId="0" borderId="0" xfId="0" applyFont="1" applyAlignment="1">
      <alignment/>
    </xf>
    <xf numFmtId="0" fontId="7" fillId="0" borderId="3" xfId="0" applyFont="1" applyBorder="1" applyAlignment="1">
      <alignment/>
    </xf>
    <xf numFmtId="0" fontId="4" fillId="0" borderId="0" xfId="0" applyFont="1" applyAlignment="1">
      <alignment horizontal="left"/>
    </xf>
    <xf numFmtId="0" fontId="0" fillId="0" borderId="0" xfId="0" applyAlignment="1">
      <alignment horizontal="left"/>
    </xf>
    <xf numFmtId="0" fontId="2" fillId="0" borderId="0" xfId="0" applyFont="1" applyAlignment="1">
      <alignment/>
    </xf>
    <xf numFmtId="0" fontId="2" fillId="0" borderId="0" xfId="0" applyFont="1" applyAlignment="1">
      <alignment horizontal="left" indent="2"/>
    </xf>
    <xf numFmtId="3" fontId="10" fillId="0" borderId="0" xfId="0" applyNumberFormat="1" applyFont="1" applyAlignment="1">
      <alignment horizontal="left" indent="2"/>
    </xf>
    <xf numFmtId="0" fontId="0" fillId="0" borderId="0" xfId="0" applyFont="1" applyAlignment="1">
      <alignment horizontal="left"/>
    </xf>
    <xf numFmtId="0" fontId="0" fillId="0" borderId="0" xfId="0" applyFont="1" applyAlignment="1" quotePrefix="1">
      <alignment horizontal="right"/>
    </xf>
    <xf numFmtId="0" fontId="0" fillId="0" borderId="4" xfId="0" applyFont="1" applyBorder="1" applyAlignment="1">
      <alignment/>
    </xf>
    <xf numFmtId="0" fontId="9" fillId="0" borderId="0" xfId="0" applyFont="1" applyAlignment="1">
      <alignment/>
    </xf>
    <xf numFmtId="0" fontId="0" fillId="0" borderId="0" xfId="0" applyFont="1" applyAlignment="1">
      <alignment/>
    </xf>
    <xf numFmtId="0" fontId="9" fillId="0" borderId="0" xfId="0" applyFont="1" applyAlignment="1">
      <alignment horizontal="left" indent="2"/>
    </xf>
    <xf numFmtId="0" fontId="10" fillId="0" borderId="0" xfId="0" applyFont="1" applyAlignment="1">
      <alignment horizontal="left" indent="2"/>
    </xf>
    <xf numFmtId="0" fontId="3" fillId="0" borderId="0" xfId="0" applyFont="1" applyAlignment="1">
      <alignment horizontal="left"/>
    </xf>
    <xf numFmtId="0" fontId="7" fillId="0" borderId="0" xfId="0" applyFont="1" applyAlignment="1">
      <alignment/>
    </xf>
    <xf numFmtId="0" fontId="7" fillId="0" borderId="0" xfId="0" applyFont="1" applyAlignment="1">
      <alignment horizontal="left"/>
    </xf>
    <xf numFmtId="43" fontId="0" fillId="0" borderId="0" xfId="15" applyFont="1" applyAlignment="1">
      <alignment/>
    </xf>
    <xf numFmtId="175" fontId="0" fillId="0" borderId="0" xfId="15" applyNumberFormat="1" applyFont="1" applyAlignment="1">
      <alignment/>
    </xf>
    <xf numFmtId="175" fontId="2" fillId="0" borderId="0" xfId="15" applyNumberFormat="1" applyFont="1" applyAlignment="1">
      <alignment/>
    </xf>
    <xf numFmtId="175" fontId="9" fillId="0" borderId="0" xfId="15" applyNumberFormat="1" applyFont="1" applyAlignment="1">
      <alignment/>
    </xf>
    <xf numFmtId="175" fontId="0" fillId="0" borderId="5" xfId="15" applyNumberFormat="1" applyFont="1" applyBorder="1" applyAlignment="1">
      <alignment/>
    </xf>
    <xf numFmtId="175" fontId="0" fillId="0" borderId="4" xfId="15" applyNumberFormat="1" applyFont="1" applyBorder="1" applyAlignment="1">
      <alignment/>
    </xf>
    <xf numFmtId="175" fontId="0" fillId="0" borderId="6" xfId="15" applyNumberFormat="1" applyFont="1" applyBorder="1" applyAlignment="1">
      <alignment/>
    </xf>
    <xf numFmtId="43" fontId="0" fillId="0" borderId="0" xfId="15" applyNumberFormat="1" applyFont="1" applyAlignment="1">
      <alignment/>
    </xf>
    <xf numFmtId="175" fontId="2" fillId="0" borderId="0" xfId="15" applyNumberFormat="1" applyFont="1" applyAlignment="1">
      <alignment horizontal="right"/>
    </xf>
    <xf numFmtId="175" fontId="0" fillId="0" borderId="1" xfId="15" applyNumberFormat="1" applyFont="1" applyBorder="1" applyAlignment="1">
      <alignment/>
    </xf>
    <xf numFmtId="175" fontId="9" fillId="0" borderId="1" xfId="15" applyNumberFormat="1" applyFont="1" applyBorder="1" applyAlignment="1">
      <alignment/>
    </xf>
    <xf numFmtId="175" fontId="0" fillId="0" borderId="0" xfId="15" applyNumberFormat="1" applyFont="1" applyBorder="1" applyAlignment="1">
      <alignment/>
    </xf>
    <xf numFmtId="175" fontId="9" fillId="0" borderId="0" xfId="15" applyNumberFormat="1" applyFont="1" applyBorder="1" applyAlignment="1">
      <alignment/>
    </xf>
    <xf numFmtId="0" fontId="0" fillId="0" borderId="0" xfId="0" applyFont="1" applyBorder="1" applyAlignment="1">
      <alignment/>
    </xf>
    <xf numFmtId="175" fontId="2" fillId="0" borderId="4" xfId="15" applyNumberFormat="1" applyFont="1" applyBorder="1" applyAlignment="1">
      <alignment/>
    </xf>
    <xf numFmtId="175" fontId="0" fillId="0" borderId="1" xfId="0" applyNumberFormat="1" applyBorder="1" applyAlignment="1">
      <alignment/>
    </xf>
    <xf numFmtId="175" fontId="2" fillId="0" borderId="1" xfId="15" applyNumberFormat="1" applyFont="1" applyBorder="1" applyAlignment="1">
      <alignment/>
    </xf>
    <xf numFmtId="0" fontId="0" fillId="0" borderId="6" xfId="0" applyFont="1" applyBorder="1" applyAlignment="1">
      <alignment horizontal="left"/>
    </xf>
    <xf numFmtId="43" fontId="0" fillId="0" borderId="6" xfId="15" applyNumberFormat="1" applyFont="1" applyBorder="1" applyAlignment="1">
      <alignment/>
    </xf>
    <xf numFmtId="0" fontId="15" fillId="0" borderId="0" xfId="0" applyFont="1" applyAlignment="1">
      <alignment horizontal="right"/>
    </xf>
    <xf numFmtId="176" fontId="0" fillId="0" borderId="0" xfId="15" applyNumberFormat="1" applyFont="1" applyAlignment="1">
      <alignment/>
    </xf>
    <xf numFmtId="175" fontId="2" fillId="0" borderId="5" xfId="15" applyNumberFormat="1" applyFont="1" applyBorder="1" applyAlignment="1">
      <alignment/>
    </xf>
    <xf numFmtId="175" fontId="2" fillId="0" borderId="0" xfId="15" applyNumberFormat="1" applyFont="1" applyAlignment="1">
      <alignment horizontal="justify"/>
    </xf>
    <xf numFmtId="175" fontId="2" fillId="0" borderId="0" xfId="15" applyNumberFormat="1" applyFont="1" applyBorder="1" applyAlignment="1">
      <alignment/>
    </xf>
    <xf numFmtId="0" fontId="0" fillId="0" borderId="0" xfId="0" applyFont="1" applyAlignment="1">
      <alignment horizontal="center"/>
    </xf>
    <xf numFmtId="3" fontId="2" fillId="0" borderId="0" xfId="0" applyNumberFormat="1" applyFont="1" applyAlignment="1">
      <alignment horizontal="center"/>
    </xf>
    <xf numFmtId="3" fontId="9" fillId="0" borderId="0" xfId="0" applyNumberFormat="1" applyFont="1" applyAlignment="1">
      <alignment horizontal="center"/>
    </xf>
    <xf numFmtId="0" fontId="0" fillId="0" borderId="0" xfId="0" applyAlignment="1">
      <alignment horizontal="center"/>
    </xf>
    <xf numFmtId="0" fontId="16" fillId="0" borderId="0" xfId="0" applyFont="1" applyAlignment="1">
      <alignment/>
    </xf>
    <xf numFmtId="0" fontId="16" fillId="0" borderId="0" xfId="0" applyFont="1" applyAlignment="1">
      <alignment/>
    </xf>
    <xf numFmtId="3" fontId="17" fillId="0" borderId="0" xfId="0" applyNumberFormat="1" applyFont="1" applyAlignment="1">
      <alignment/>
    </xf>
    <xf numFmtId="175" fontId="16" fillId="0" borderId="0" xfId="0" applyNumberFormat="1" applyFont="1" applyAlignment="1">
      <alignment/>
    </xf>
    <xf numFmtId="175" fontId="16" fillId="0" borderId="0" xfId="0" applyNumberFormat="1" applyFont="1" applyAlignment="1">
      <alignment/>
    </xf>
    <xf numFmtId="0" fontId="16" fillId="0" borderId="0" xfId="0" applyFont="1" applyAlignment="1">
      <alignment horizontal="left"/>
    </xf>
    <xf numFmtId="175" fontId="2" fillId="0" borderId="0" xfId="15" applyNumberFormat="1" applyFont="1" applyAlignment="1">
      <alignment horizontal="left" indent="2"/>
    </xf>
    <xf numFmtId="175" fontId="2" fillId="0" borderId="4" xfId="15" applyNumberFormat="1" applyFont="1" applyBorder="1" applyAlignment="1">
      <alignment horizontal="left" indent="2"/>
    </xf>
    <xf numFmtId="175" fontId="10" fillId="0" borderId="0" xfId="15" applyNumberFormat="1" applyFont="1" applyAlignment="1">
      <alignment horizontal="left" indent="2"/>
    </xf>
    <xf numFmtId="175" fontId="0" fillId="0" borderId="0" xfId="15" applyNumberFormat="1" applyFont="1" applyAlignment="1">
      <alignment/>
    </xf>
    <xf numFmtId="176" fontId="2" fillId="0" borderId="0" xfId="15" applyNumberFormat="1" applyFont="1" applyAlignment="1">
      <alignment/>
    </xf>
    <xf numFmtId="176" fontId="10" fillId="0" borderId="0" xfId="15" applyNumberFormat="1" applyFont="1" applyAlignment="1">
      <alignment/>
    </xf>
    <xf numFmtId="175" fontId="2" fillId="0" borderId="6" xfId="15" applyNumberFormat="1" applyFont="1" applyBorder="1" applyAlignment="1">
      <alignment horizontal="justify"/>
    </xf>
    <xf numFmtId="180" fontId="0" fillId="0" borderId="0" xfId="0" applyNumberFormat="1" applyFont="1" applyAlignment="1">
      <alignment/>
    </xf>
    <xf numFmtId="176" fontId="0" fillId="0" borderId="0" xfId="15" applyNumberFormat="1" applyFont="1" applyAlignment="1">
      <alignment horizontal="center"/>
    </xf>
    <xf numFmtId="176" fontId="0" fillId="0" borderId="0" xfId="15" applyNumberFormat="1" applyFont="1" applyAlignment="1">
      <alignment horizontal="right"/>
    </xf>
    <xf numFmtId="176" fontId="10" fillId="0" borderId="0" xfId="15" applyNumberFormat="1" applyFont="1" applyAlignment="1">
      <alignment horizontal="right"/>
    </xf>
    <xf numFmtId="175" fontId="0" fillId="0" borderId="6" xfId="0" applyNumberFormat="1" applyFont="1" applyBorder="1" applyAlignment="1">
      <alignment/>
    </xf>
    <xf numFmtId="2" fontId="0" fillId="0" borderId="6" xfId="0" applyNumberFormat="1" applyFont="1" applyBorder="1" applyAlignment="1">
      <alignment/>
    </xf>
    <xf numFmtId="175" fontId="0" fillId="0" borderId="0" xfId="15" applyNumberFormat="1" applyFont="1" applyAlignment="1">
      <alignment horizontal="center"/>
    </xf>
    <xf numFmtId="9" fontId="0" fillId="0" borderId="0" xfId="19" applyFont="1" applyAlignment="1">
      <alignment/>
    </xf>
    <xf numFmtId="175" fontId="19" fillId="0" borderId="0" xfId="0" applyNumberFormat="1" applyFont="1" applyAlignment="1">
      <alignment/>
    </xf>
    <xf numFmtId="0" fontId="0" fillId="0" borderId="0" xfId="0" applyFill="1" applyAlignment="1">
      <alignment/>
    </xf>
    <xf numFmtId="0" fontId="18" fillId="0" borderId="0" xfId="0" applyFont="1" applyFill="1" applyAlignment="1">
      <alignment/>
    </xf>
    <xf numFmtId="194" fontId="2" fillId="0" borderId="0" xfId="0" applyNumberFormat="1" applyFont="1" applyAlignment="1">
      <alignment horizontal="right"/>
    </xf>
    <xf numFmtId="194" fontId="0" fillId="0" borderId="0" xfId="0" applyNumberFormat="1" applyFont="1" applyAlignment="1">
      <alignment horizontal="right"/>
    </xf>
    <xf numFmtId="194" fontId="0" fillId="0" borderId="0" xfId="0" applyNumberFormat="1" applyFont="1" applyAlignment="1">
      <alignment/>
    </xf>
    <xf numFmtId="175" fontId="0" fillId="0" borderId="0" xfId="0" applyNumberFormat="1" applyFont="1" applyAlignment="1">
      <alignment/>
    </xf>
    <xf numFmtId="0" fontId="18" fillId="0" borderId="0" xfId="0" applyFont="1" applyAlignment="1">
      <alignment/>
    </xf>
    <xf numFmtId="175" fontId="18" fillId="0" borderId="0" xfId="0" applyNumberFormat="1" applyFont="1" applyAlignment="1">
      <alignment/>
    </xf>
    <xf numFmtId="9" fontId="2" fillId="0" borderId="0" xfId="19" applyFont="1" applyAlignment="1">
      <alignment horizontal="center"/>
    </xf>
    <xf numFmtId="9" fontId="2" fillId="0" borderId="0" xfId="19" applyFont="1" applyAlignment="1">
      <alignment/>
    </xf>
    <xf numFmtId="175" fontId="0" fillId="0" borderId="0" xfId="0" applyNumberFormat="1" applyAlignment="1">
      <alignment/>
    </xf>
    <xf numFmtId="14" fontId="18" fillId="0" borderId="0" xfId="0" applyNumberFormat="1" applyFont="1" applyAlignment="1">
      <alignment/>
    </xf>
    <xf numFmtId="0" fontId="19" fillId="0" borderId="0" xfId="0" applyFont="1" applyAlignment="1">
      <alignment/>
    </xf>
    <xf numFmtId="43" fontId="19" fillId="0" borderId="0" xfId="0" applyNumberFormat="1" applyFont="1" applyAlignment="1">
      <alignment/>
    </xf>
    <xf numFmtId="0" fontId="9" fillId="0" borderId="0" xfId="0" applyFont="1" applyAlignment="1">
      <alignment horizontal="center"/>
    </xf>
    <xf numFmtId="3" fontId="18" fillId="0" borderId="0" xfId="0" applyNumberFormat="1" applyFont="1" applyAlignment="1">
      <alignment horizontal="right"/>
    </xf>
    <xf numFmtId="0" fontId="18" fillId="0" borderId="0" xfId="0" applyFont="1" applyAlignment="1">
      <alignment/>
    </xf>
    <xf numFmtId="175" fontId="18" fillId="0" borderId="0" xfId="0" applyNumberFormat="1" applyFont="1" applyAlignment="1">
      <alignment/>
    </xf>
    <xf numFmtId="0" fontId="18" fillId="0" borderId="0" xfId="0" applyFont="1" applyAlignment="1">
      <alignment/>
    </xf>
    <xf numFmtId="14" fontId="18" fillId="0" borderId="0" xfId="0" applyNumberFormat="1" applyFont="1" applyAlignment="1">
      <alignment/>
    </xf>
    <xf numFmtId="195" fontId="0" fillId="0" borderId="0" xfId="15" applyNumberFormat="1" applyFont="1" applyAlignment="1">
      <alignment/>
    </xf>
    <xf numFmtId="175" fontId="0" fillId="0" borderId="6" xfId="15" applyNumberFormat="1" applyFont="1" applyBorder="1" applyAlignment="1">
      <alignment/>
    </xf>
    <xf numFmtId="0" fontId="0" fillId="0" borderId="0" xfId="0" applyAlignment="1" quotePrefix="1">
      <alignment/>
    </xf>
    <xf numFmtId="0" fontId="13" fillId="0" borderId="0" xfId="0" applyFont="1" applyAlignment="1">
      <alignment horizontal="right"/>
    </xf>
    <xf numFmtId="14" fontId="16" fillId="0" borderId="0" xfId="0" applyNumberFormat="1" applyFont="1" applyAlignment="1">
      <alignment/>
    </xf>
    <xf numFmtId="197" fontId="18" fillId="0" borderId="0" xfId="19" applyNumberFormat="1" applyFont="1" applyAlignment="1">
      <alignment/>
    </xf>
    <xf numFmtId="2" fontId="16" fillId="0" borderId="0" xfId="0" applyNumberFormat="1" applyFont="1" applyAlignment="1">
      <alignment/>
    </xf>
    <xf numFmtId="0" fontId="15" fillId="0" borderId="0" xfId="0" applyFont="1" applyAlignment="1">
      <alignment horizontal="left"/>
    </xf>
    <xf numFmtId="198" fontId="18" fillId="0" borderId="0" xfId="15" applyNumberFormat="1" applyFont="1" applyAlignment="1">
      <alignment/>
    </xf>
    <xf numFmtId="14" fontId="0" fillId="0" borderId="0" xfId="0" applyNumberFormat="1" applyFont="1" applyAlignment="1">
      <alignment/>
    </xf>
    <xf numFmtId="175" fontId="20" fillId="0" borderId="0" xfId="0" applyNumberFormat="1" applyFont="1" applyFill="1" applyBorder="1" applyAlignment="1">
      <alignment/>
    </xf>
    <xf numFmtId="0" fontId="0" fillId="0" borderId="7" xfId="0" applyBorder="1" applyAlignment="1">
      <alignment horizontal="right"/>
    </xf>
    <xf numFmtId="0" fontId="0" fillId="0" borderId="8" xfId="0" applyBorder="1" applyAlignment="1">
      <alignment horizontal="right"/>
    </xf>
    <xf numFmtId="0" fontId="0" fillId="0" borderId="9" xfId="0" applyBorder="1" applyAlignment="1">
      <alignment/>
    </xf>
    <xf numFmtId="0" fontId="0" fillId="0" borderId="10" xfId="0" applyBorder="1" applyAlignment="1">
      <alignment horizontal="right"/>
    </xf>
    <xf numFmtId="0" fontId="0" fillId="0" borderId="11" xfId="0" applyBorder="1" applyAlignment="1">
      <alignment/>
    </xf>
    <xf numFmtId="0" fontId="0" fillId="0" borderId="12" xfId="0" applyBorder="1" applyAlignment="1">
      <alignment horizontal="right"/>
    </xf>
    <xf numFmtId="0" fontId="0" fillId="0" borderId="12" xfId="0" applyBorder="1" applyAlignment="1">
      <alignment/>
    </xf>
    <xf numFmtId="0" fontId="0" fillId="0" borderId="8" xfId="0" applyBorder="1" applyAlignment="1">
      <alignment/>
    </xf>
    <xf numFmtId="0" fontId="0" fillId="0" borderId="10" xfId="0" applyBorder="1" applyAlignment="1">
      <alignment/>
    </xf>
    <xf numFmtId="0" fontId="0" fillId="0" borderId="13" xfId="0" applyBorder="1" applyAlignment="1">
      <alignment/>
    </xf>
    <xf numFmtId="0" fontId="0" fillId="0" borderId="14" xfId="0" applyBorder="1" applyAlignment="1">
      <alignment/>
    </xf>
    <xf numFmtId="0" fontId="0" fillId="0" borderId="3" xfId="0" applyBorder="1" applyAlignment="1">
      <alignment/>
    </xf>
    <xf numFmtId="175" fontId="0" fillId="0" borderId="15" xfId="0" applyNumberFormat="1" applyBorder="1" applyAlignment="1">
      <alignment/>
    </xf>
    <xf numFmtId="175" fontId="0" fillId="0" borderId="2" xfId="0" applyNumberFormat="1" applyBorder="1" applyAlignment="1">
      <alignment/>
    </xf>
    <xf numFmtId="175" fontId="0" fillId="0" borderId="14" xfId="0" applyNumberFormat="1" applyBorder="1" applyAlignment="1">
      <alignment/>
    </xf>
    <xf numFmtId="0" fontId="13" fillId="0" borderId="9" xfId="0" applyFont="1" applyBorder="1" applyAlignment="1">
      <alignment/>
    </xf>
    <xf numFmtId="0" fontId="0" fillId="0" borderId="5" xfId="0" applyBorder="1" applyAlignment="1">
      <alignment/>
    </xf>
    <xf numFmtId="0" fontId="0" fillId="0" borderId="0" xfId="0" applyBorder="1" applyAlignment="1">
      <alignment/>
    </xf>
    <xf numFmtId="0" fontId="13" fillId="0" borderId="11" xfId="0" applyFont="1" applyBorder="1" applyAlignment="1">
      <alignment/>
    </xf>
    <xf numFmtId="0" fontId="0" fillId="0" borderId="16" xfId="0" applyBorder="1" applyAlignment="1">
      <alignment/>
    </xf>
    <xf numFmtId="0" fontId="0" fillId="0" borderId="17" xfId="0" applyBorder="1" applyAlignment="1">
      <alignment horizontal="right"/>
    </xf>
    <xf numFmtId="0" fontId="0" fillId="0" borderId="14" xfId="0" applyBorder="1" applyAlignment="1">
      <alignment horizontal="right"/>
    </xf>
    <xf numFmtId="0" fontId="16" fillId="0" borderId="0" xfId="0" applyFont="1" applyBorder="1" applyAlignment="1">
      <alignment/>
    </xf>
    <xf numFmtId="0" fontId="20" fillId="0" borderId="0" xfId="0" applyFont="1" applyFill="1" applyBorder="1" applyAlignment="1">
      <alignment/>
    </xf>
    <xf numFmtId="43" fontId="21" fillId="0" borderId="0" xfId="0" applyNumberFormat="1" applyFont="1" applyFill="1" applyBorder="1" applyAlignment="1">
      <alignment horizontal="center"/>
    </xf>
    <xf numFmtId="43" fontId="21" fillId="0" borderId="0" xfId="0" applyNumberFormat="1" applyFont="1" applyFill="1" applyBorder="1" applyAlignment="1" quotePrefix="1">
      <alignment horizontal="center"/>
    </xf>
    <xf numFmtId="0" fontId="21" fillId="0" borderId="0" xfId="0" applyFont="1" applyFill="1" applyBorder="1" applyAlignment="1" quotePrefix="1">
      <alignment horizontal="left"/>
    </xf>
    <xf numFmtId="43" fontId="20" fillId="0" borderId="0" xfId="0" applyNumberFormat="1" applyFont="1" applyFill="1" applyBorder="1" applyAlignment="1">
      <alignment/>
    </xf>
    <xf numFmtId="0" fontId="20" fillId="0" borderId="0" xfId="0" applyFont="1" applyFill="1" applyBorder="1" applyAlignment="1">
      <alignment horizontal="left"/>
    </xf>
    <xf numFmtId="43" fontId="20" fillId="0" borderId="0" xfId="15" applyFont="1" applyFill="1" applyBorder="1" applyAlignment="1">
      <alignment/>
    </xf>
    <xf numFmtId="0" fontId="2" fillId="0" borderId="0" xfId="0" applyFont="1" applyAlignment="1" quotePrefix="1">
      <alignment/>
    </xf>
    <xf numFmtId="0" fontId="0" fillId="0" borderId="0" xfId="0" applyFont="1" applyAlignment="1" quotePrefix="1">
      <alignment/>
    </xf>
    <xf numFmtId="0" fontId="9" fillId="0" borderId="0" xfId="0" applyFont="1" applyAlignment="1">
      <alignment horizontal="right"/>
    </xf>
    <xf numFmtId="0" fontId="0" fillId="0" borderId="13" xfId="0" applyFont="1" applyBorder="1" applyAlignment="1">
      <alignment/>
    </xf>
    <xf numFmtId="183" fontId="0" fillId="0" borderId="0" xfId="15" applyNumberFormat="1" applyFont="1" applyAlignment="1">
      <alignment/>
    </xf>
    <xf numFmtId="43" fontId="18" fillId="0" borderId="0" xfId="0" applyNumberFormat="1" applyFont="1" applyAlignment="1">
      <alignment/>
    </xf>
    <xf numFmtId="43" fontId="18" fillId="0" borderId="0" xfId="0" applyNumberFormat="1" applyFont="1" applyAlignment="1">
      <alignment/>
    </xf>
    <xf numFmtId="0" fontId="18" fillId="0" borderId="0" xfId="0" applyFont="1" applyAlignment="1">
      <alignment horizontal="right"/>
    </xf>
    <xf numFmtId="0" fontId="13" fillId="0" borderId="0" xfId="0" applyFont="1" applyFill="1" applyAlignment="1">
      <alignment/>
    </xf>
    <xf numFmtId="14" fontId="2" fillId="0" borderId="0" xfId="0" applyNumberFormat="1" applyFont="1" applyAlignment="1">
      <alignment horizontal="right"/>
    </xf>
    <xf numFmtId="2" fontId="18" fillId="0" borderId="0" xfId="0" applyNumberFormat="1" applyFont="1" applyAlignment="1">
      <alignment/>
    </xf>
    <xf numFmtId="175" fontId="18" fillId="0" borderId="0" xfId="15" applyNumberFormat="1" applyFont="1" applyAlignment="1">
      <alignment/>
    </xf>
    <xf numFmtId="14" fontId="16" fillId="0" borderId="0" xfId="0" applyNumberFormat="1" applyFont="1" applyAlignment="1">
      <alignment/>
    </xf>
    <xf numFmtId="175" fontId="16" fillId="0" borderId="0" xfId="15" applyNumberFormat="1" applyFont="1" applyAlignment="1">
      <alignment/>
    </xf>
    <xf numFmtId="0" fontId="0" fillId="0" borderId="0" xfId="0" applyFont="1" applyAlignment="1">
      <alignment/>
    </xf>
    <xf numFmtId="9" fontId="0" fillId="0" borderId="0" xfId="19" applyAlignment="1">
      <alignment/>
    </xf>
    <xf numFmtId="197" fontId="0" fillId="0" borderId="0" xfId="19" applyNumberFormat="1" applyAlignment="1">
      <alignment/>
    </xf>
    <xf numFmtId="175" fontId="0" fillId="0" borderId="0" xfId="15" applyNumberFormat="1" applyAlignment="1">
      <alignment/>
    </xf>
    <xf numFmtId="175" fontId="0" fillId="0" borderId="0" xfId="15" applyNumberFormat="1" applyAlignment="1">
      <alignment horizontal="right"/>
    </xf>
    <xf numFmtId="175" fontId="0" fillId="0" borderId="0" xfId="15" applyNumberFormat="1" applyFont="1" applyAlignment="1">
      <alignment horizontal="right"/>
    </xf>
    <xf numFmtId="175" fontId="0" fillId="0" borderId="7" xfId="15" applyNumberFormat="1" applyBorder="1" applyAlignment="1">
      <alignment/>
    </xf>
    <xf numFmtId="43" fontId="0" fillId="0" borderId="7" xfId="15" applyNumberFormat="1" applyBorder="1" applyAlignment="1">
      <alignment/>
    </xf>
    <xf numFmtId="175" fontId="0" fillId="0" borderId="9" xfId="15" applyNumberFormat="1" applyBorder="1" applyAlignment="1">
      <alignment/>
    </xf>
    <xf numFmtId="175" fontId="0" fillId="0" borderId="10" xfId="15" applyNumberFormat="1" applyBorder="1" applyAlignment="1">
      <alignment/>
    </xf>
    <xf numFmtId="175" fontId="0" fillId="0" borderId="17" xfId="15" applyNumberFormat="1" applyBorder="1" applyAlignment="1">
      <alignment/>
    </xf>
    <xf numFmtId="175" fontId="0" fillId="0" borderId="16" xfId="0" applyNumberFormat="1" applyFont="1" applyBorder="1" applyAlignment="1">
      <alignment/>
    </xf>
    <xf numFmtId="175" fontId="0" fillId="0" borderId="0" xfId="0" applyNumberFormat="1" applyFont="1" applyBorder="1" applyAlignment="1">
      <alignment/>
    </xf>
    <xf numFmtId="43" fontId="0" fillId="0" borderId="17" xfId="15" applyNumberFormat="1" applyBorder="1" applyAlignment="1">
      <alignment/>
    </xf>
    <xf numFmtId="175" fontId="0" fillId="0" borderId="13" xfId="15" applyNumberFormat="1" applyBorder="1" applyAlignment="1">
      <alignment/>
    </xf>
    <xf numFmtId="175" fontId="0" fillId="0" borderId="14" xfId="15" applyNumberFormat="1" applyBorder="1" applyAlignment="1">
      <alignment/>
    </xf>
    <xf numFmtId="43" fontId="0" fillId="0" borderId="15" xfId="15" applyNumberFormat="1" applyBorder="1" applyAlignment="1">
      <alignment/>
    </xf>
    <xf numFmtId="175" fontId="0" fillId="0" borderId="16" xfId="15" applyNumberFormat="1" applyFont="1" applyBorder="1" applyAlignment="1">
      <alignment/>
    </xf>
    <xf numFmtId="0" fontId="16" fillId="2" borderId="0" xfId="0" applyFont="1" applyFill="1" applyAlignment="1">
      <alignment/>
    </xf>
    <xf numFmtId="0" fontId="13" fillId="0" borderId="0" xfId="0" applyFont="1" applyAlignment="1">
      <alignment/>
    </xf>
    <xf numFmtId="0" fontId="0" fillId="0" borderId="0" xfId="0" applyFont="1" applyAlignment="1">
      <alignment/>
    </xf>
    <xf numFmtId="0" fontId="22" fillId="0" borderId="0" xfId="0" applyFont="1" applyAlignment="1">
      <alignment/>
    </xf>
    <xf numFmtId="0" fontId="22" fillId="0" borderId="0" xfId="0" applyFont="1" applyAlignment="1">
      <alignment vertical="top" wrapText="1"/>
    </xf>
    <xf numFmtId="0" fontId="13" fillId="0" borderId="0" xfId="0" applyFont="1" applyAlignment="1">
      <alignment horizontal="center"/>
    </xf>
    <xf numFmtId="175" fontId="0" fillId="0" borderId="0" xfId="0" applyNumberFormat="1" applyFont="1" applyAlignment="1">
      <alignment/>
    </xf>
    <xf numFmtId="175" fontId="0" fillId="0" borderId="0" xfId="15" applyNumberFormat="1" applyFont="1" applyAlignment="1">
      <alignment/>
    </xf>
    <xf numFmtId="175" fontId="0" fillId="0" borderId="4" xfId="0" applyNumberFormat="1" applyFont="1" applyBorder="1" applyAlignment="1">
      <alignment/>
    </xf>
    <xf numFmtId="0" fontId="25" fillId="0" borderId="0" xfId="0" applyFont="1" applyAlignment="1">
      <alignment/>
    </xf>
    <xf numFmtId="0" fontId="0" fillId="0" borderId="0" xfId="0" applyFont="1" applyAlignment="1">
      <alignment/>
    </xf>
    <xf numFmtId="0" fontId="0" fillId="0" borderId="0" xfId="0" applyFont="1" applyAlignment="1">
      <alignment/>
    </xf>
    <xf numFmtId="0" fontId="0" fillId="0" borderId="6" xfId="0" applyFont="1" applyBorder="1" applyAlignment="1">
      <alignment/>
    </xf>
    <xf numFmtId="0" fontId="13" fillId="0" borderId="0" xfId="0" applyFont="1" applyAlignment="1">
      <alignment horizontal="right"/>
    </xf>
    <xf numFmtId="0" fontId="13" fillId="0" borderId="16" xfId="0" applyFont="1" applyBorder="1" applyAlignment="1">
      <alignment horizontal="right"/>
    </xf>
    <xf numFmtId="0" fontId="13" fillId="0" borderId="0" xfId="0" applyFont="1" applyBorder="1" applyAlignment="1">
      <alignment horizontal="right"/>
    </xf>
    <xf numFmtId="0" fontId="0" fillId="0" borderId="0" xfId="0" applyFont="1" applyAlignment="1">
      <alignment horizontal="right"/>
    </xf>
    <xf numFmtId="16" fontId="13" fillId="0" borderId="0" xfId="0" applyNumberFormat="1" applyFont="1" applyAlignment="1" quotePrefix="1">
      <alignment horizontal="right"/>
    </xf>
    <xf numFmtId="0" fontId="13" fillId="0" borderId="0" xfId="0" applyFont="1" applyAlignment="1" quotePrefix="1">
      <alignment horizontal="right"/>
    </xf>
    <xf numFmtId="175" fontId="2" fillId="0" borderId="16" xfId="15" applyNumberFormat="1" applyFont="1" applyBorder="1" applyAlignment="1">
      <alignment/>
    </xf>
    <xf numFmtId="175" fontId="0" fillId="0" borderId="0" xfId="15" applyNumberFormat="1" applyFont="1" applyAlignment="1">
      <alignment/>
    </xf>
    <xf numFmtId="175" fontId="0" fillId="0" borderId="6" xfId="15" applyNumberFormat="1" applyFont="1" applyBorder="1" applyAlignment="1">
      <alignment/>
    </xf>
    <xf numFmtId="175" fontId="0" fillId="0" borderId="0" xfId="0" applyNumberFormat="1" applyFont="1" applyAlignment="1">
      <alignment/>
    </xf>
    <xf numFmtId="0" fontId="9" fillId="0" borderId="0" xfId="0" applyFont="1" applyAlignment="1">
      <alignment horizontal="center"/>
    </xf>
    <xf numFmtId="15" fontId="7" fillId="0" borderId="0" xfId="0" applyNumberFormat="1" applyFont="1" applyAlignment="1" quotePrefix="1">
      <alignment horizontal="left"/>
    </xf>
    <xf numFmtId="0" fontId="13" fillId="0" borderId="0" xfId="0" applyFont="1" applyAlignment="1">
      <alignment/>
    </xf>
    <xf numFmtId="0" fontId="0" fillId="0" borderId="0" xfId="0" applyAlignment="1">
      <alignment/>
    </xf>
    <xf numFmtId="0" fontId="2"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47625</xdr:rowOff>
    </xdr:from>
    <xdr:to>
      <xdr:col>3</xdr:col>
      <xdr:colOff>238125</xdr:colOff>
      <xdr:row>3</xdr:row>
      <xdr:rowOff>123825</xdr:rowOff>
    </xdr:to>
    <xdr:pic>
      <xdr:nvPicPr>
        <xdr:cNvPr id="1" name="Picture 1"/>
        <xdr:cNvPicPr preferRelativeResize="1">
          <a:picLocks noChangeAspect="1"/>
        </xdr:cNvPicPr>
      </xdr:nvPicPr>
      <xdr:blipFill>
        <a:blip r:embed="rId1"/>
        <a:stretch>
          <a:fillRect/>
        </a:stretch>
      </xdr:blipFill>
      <xdr:spPr>
        <a:xfrm>
          <a:off x="295275" y="47625"/>
          <a:ext cx="942975" cy="638175"/>
        </a:xfrm>
        <a:prstGeom prst="rect">
          <a:avLst/>
        </a:prstGeom>
        <a:noFill/>
        <a:ln w="9525" cmpd="sng">
          <a:noFill/>
        </a:ln>
      </xdr:spPr>
    </xdr:pic>
    <xdr:clientData/>
  </xdr:twoCellAnchor>
  <xdr:twoCellAnchor>
    <xdr:from>
      <xdr:col>1</xdr:col>
      <xdr:colOff>0</xdr:colOff>
      <xdr:row>57</xdr:row>
      <xdr:rowOff>28575</xdr:rowOff>
    </xdr:from>
    <xdr:to>
      <xdr:col>12</xdr:col>
      <xdr:colOff>19050</xdr:colOff>
      <xdr:row>60</xdr:row>
      <xdr:rowOff>57150</xdr:rowOff>
    </xdr:to>
    <xdr:sp>
      <xdr:nvSpPr>
        <xdr:cNvPr id="2" name="Rectangle 2"/>
        <xdr:cNvSpPr>
          <a:spLocks/>
        </xdr:cNvSpPr>
      </xdr:nvSpPr>
      <xdr:spPr>
        <a:xfrm>
          <a:off x="238125" y="9410700"/>
          <a:ext cx="7467600" cy="5143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The Condensed Consolidated Statement of Comprehensive Income should be read in conjunction with the Annual Audited Financial Statements of the Group for the year ended 31 December 2009 and the accompanying explanatory notes attached to the interim financial statements.</a:t>
          </a:r>
        </a:p>
      </xdr:txBody>
    </xdr:sp>
    <xdr:clientData/>
  </xdr:twoCellAnchor>
  <xdr:twoCellAnchor>
    <xdr:from>
      <xdr:col>1</xdr:col>
      <xdr:colOff>0</xdr:colOff>
      <xdr:row>118</xdr:row>
      <xdr:rowOff>28575</xdr:rowOff>
    </xdr:from>
    <xdr:to>
      <xdr:col>12</xdr:col>
      <xdr:colOff>19050</xdr:colOff>
      <xdr:row>121</xdr:row>
      <xdr:rowOff>66675</xdr:rowOff>
    </xdr:to>
    <xdr:sp>
      <xdr:nvSpPr>
        <xdr:cNvPr id="3" name="Rectangle 3"/>
        <xdr:cNvSpPr>
          <a:spLocks/>
        </xdr:cNvSpPr>
      </xdr:nvSpPr>
      <xdr:spPr>
        <a:xfrm>
          <a:off x="238125" y="19345275"/>
          <a:ext cx="7467600" cy="5238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The Condensed Consolidated Statement of Financial Position should be read in conjunction with the Annual Audited Financial Statements of the Group for the year ended 31 December 2009 and the accompanying explanatory notes attached to the interim financial statements.</a:t>
          </a:r>
        </a:p>
      </xdr:txBody>
    </xdr:sp>
    <xdr:clientData/>
  </xdr:twoCellAnchor>
  <xdr:twoCellAnchor>
    <xdr:from>
      <xdr:col>7</xdr:col>
      <xdr:colOff>28575</xdr:colOff>
      <xdr:row>129</xdr:row>
      <xdr:rowOff>95250</xdr:rowOff>
    </xdr:from>
    <xdr:to>
      <xdr:col>8</xdr:col>
      <xdr:colOff>247650</xdr:colOff>
      <xdr:row>129</xdr:row>
      <xdr:rowOff>95250</xdr:rowOff>
    </xdr:to>
    <xdr:sp>
      <xdr:nvSpPr>
        <xdr:cNvPr id="4" name="Line 4"/>
        <xdr:cNvSpPr>
          <a:spLocks/>
        </xdr:cNvSpPr>
      </xdr:nvSpPr>
      <xdr:spPr>
        <a:xfrm flipH="1">
          <a:off x="3514725" y="21193125"/>
          <a:ext cx="1095375" cy="0"/>
        </a:xfrm>
        <a:prstGeom prst="line">
          <a:avLst/>
        </a:prstGeom>
        <a:solidFill>
          <a:srgbClr val="FFFFFF"/>
        </a:solid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657225</xdr:colOff>
      <xdr:row>129</xdr:row>
      <xdr:rowOff>95250</xdr:rowOff>
    </xdr:from>
    <xdr:to>
      <xdr:col>10</xdr:col>
      <xdr:colOff>828675</xdr:colOff>
      <xdr:row>129</xdr:row>
      <xdr:rowOff>95250</xdr:rowOff>
    </xdr:to>
    <xdr:sp>
      <xdr:nvSpPr>
        <xdr:cNvPr id="5" name="Line 5"/>
        <xdr:cNvSpPr>
          <a:spLocks/>
        </xdr:cNvSpPr>
      </xdr:nvSpPr>
      <xdr:spPr>
        <a:xfrm>
          <a:off x="5810250" y="21193125"/>
          <a:ext cx="1076325" cy="0"/>
        </a:xfrm>
        <a:prstGeom prst="line">
          <a:avLst/>
        </a:prstGeom>
        <a:solidFill>
          <a:srgbClr val="FFFFFF"/>
        </a:solid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28575</xdr:colOff>
      <xdr:row>128</xdr:row>
      <xdr:rowOff>76200</xdr:rowOff>
    </xdr:from>
    <xdr:to>
      <xdr:col>7</xdr:col>
      <xdr:colOff>9525</xdr:colOff>
      <xdr:row>128</xdr:row>
      <xdr:rowOff>76200</xdr:rowOff>
    </xdr:to>
    <xdr:sp>
      <xdr:nvSpPr>
        <xdr:cNvPr id="6" name="Line 6"/>
        <xdr:cNvSpPr>
          <a:spLocks/>
        </xdr:cNvSpPr>
      </xdr:nvSpPr>
      <xdr:spPr>
        <a:xfrm flipH="1" flipV="1">
          <a:off x="2638425" y="21012150"/>
          <a:ext cx="857250" cy="0"/>
        </a:xfrm>
        <a:prstGeom prst="line">
          <a:avLst/>
        </a:prstGeom>
        <a:solidFill>
          <a:srgbClr val="FFFFFF"/>
        </a:solid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142875</xdr:colOff>
      <xdr:row>128</xdr:row>
      <xdr:rowOff>85725</xdr:rowOff>
    </xdr:from>
    <xdr:to>
      <xdr:col>11</xdr:col>
      <xdr:colOff>0</xdr:colOff>
      <xdr:row>128</xdr:row>
      <xdr:rowOff>85725</xdr:rowOff>
    </xdr:to>
    <xdr:sp>
      <xdr:nvSpPr>
        <xdr:cNvPr id="7" name="Line 7"/>
        <xdr:cNvSpPr>
          <a:spLocks/>
        </xdr:cNvSpPr>
      </xdr:nvSpPr>
      <xdr:spPr>
        <a:xfrm flipV="1">
          <a:off x="6200775" y="21021675"/>
          <a:ext cx="695325" cy="0"/>
        </a:xfrm>
        <a:prstGeom prst="line">
          <a:avLst/>
        </a:prstGeom>
        <a:solidFill>
          <a:srgbClr val="FFFFFF"/>
        </a:solid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160</xdr:row>
      <xdr:rowOff>28575</xdr:rowOff>
    </xdr:from>
    <xdr:to>
      <xdr:col>12</xdr:col>
      <xdr:colOff>19050</xdr:colOff>
      <xdr:row>163</xdr:row>
      <xdr:rowOff>66675</xdr:rowOff>
    </xdr:to>
    <xdr:sp>
      <xdr:nvSpPr>
        <xdr:cNvPr id="8" name="Rectangle 8"/>
        <xdr:cNvSpPr>
          <a:spLocks/>
        </xdr:cNvSpPr>
      </xdr:nvSpPr>
      <xdr:spPr>
        <a:xfrm>
          <a:off x="238125" y="26184225"/>
          <a:ext cx="7467600" cy="5238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The Condensed Consolidated Statement of Changes in Equity should be read in conjunction with the Annual Audited Financial Statements of the Group for the year ended 31 December 2009 and the accompanying explanatory notes attached to the interim financial statements.
.</a:t>
          </a:r>
          <a:r>
            <a:rPr lang="en-US" cap="none" sz="1000" b="0" i="0" u="none" baseline="0">
              <a:latin typeface="Arial"/>
              <a:ea typeface="Arial"/>
              <a:cs typeface="Arial"/>
            </a:rPr>
            <a:t>
</a:t>
          </a:r>
        </a:p>
      </xdr:txBody>
    </xdr:sp>
    <xdr:clientData/>
  </xdr:twoCellAnchor>
  <xdr:twoCellAnchor>
    <xdr:from>
      <xdr:col>2</xdr:col>
      <xdr:colOff>0</xdr:colOff>
      <xdr:row>222</xdr:row>
      <xdr:rowOff>19050</xdr:rowOff>
    </xdr:from>
    <xdr:to>
      <xdr:col>12</xdr:col>
      <xdr:colOff>19050</xdr:colOff>
      <xdr:row>232</xdr:row>
      <xdr:rowOff>38100</xdr:rowOff>
    </xdr:to>
    <xdr:sp>
      <xdr:nvSpPr>
        <xdr:cNvPr id="9" name="Rectangle 10"/>
        <xdr:cNvSpPr>
          <a:spLocks/>
        </xdr:cNvSpPr>
      </xdr:nvSpPr>
      <xdr:spPr>
        <a:xfrm>
          <a:off x="628650" y="36252150"/>
          <a:ext cx="7077075" cy="16383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Basis of Preparation</a:t>
          </a:r>
          <a:r>
            <a:rPr lang="en-US" cap="none" sz="1000" b="0" i="0" u="none" baseline="0">
              <a:latin typeface="Arial"/>
              <a:ea typeface="Arial"/>
              <a:cs typeface="Arial"/>
            </a:rPr>
            <a:t> 
The interim financial report is unaudited and has been prepared in accordance with FRS 134, “Interim Financial  Reporting” issued by the Malaysian Accounting Standards Board (“MASB”) and paragraph 9.22 and Appendix 9B of the the Main Market Listing Requirements of Bursa Malaysia Securities Berhad ("Bursa Malaysia"). 
The interim financial statements should be read in conjunction with the audited financial statements for the year ended 31 December 2009.  These explanatory notes attached to the interim financial statements provide an explanation of events and transactions that are significant to the understanding of the changes in the financial position and performance of the Group since year ended 31 December 2009.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460</xdr:row>
      <xdr:rowOff>9525</xdr:rowOff>
    </xdr:from>
    <xdr:to>
      <xdr:col>12</xdr:col>
      <xdr:colOff>19050</xdr:colOff>
      <xdr:row>463</xdr:row>
      <xdr:rowOff>104775</xdr:rowOff>
    </xdr:to>
    <xdr:sp>
      <xdr:nvSpPr>
        <xdr:cNvPr id="10" name="Rectangle 11"/>
        <xdr:cNvSpPr>
          <a:spLocks/>
        </xdr:cNvSpPr>
      </xdr:nvSpPr>
      <xdr:spPr>
        <a:xfrm>
          <a:off x="628650" y="74399775"/>
          <a:ext cx="7077075" cy="58102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Audit Report of Preceding Annual Financial Statements
</a:t>
          </a:r>
          <a:r>
            <a:rPr lang="en-US" cap="none" sz="1000" b="0" i="0" u="none" baseline="0">
              <a:latin typeface="Arial"/>
              <a:ea typeface="Arial"/>
              <a:cs typeface="Arial"/>
            </a:rPr>
            <a:t>The audit report of the Group’s most recent annual audited financial statement for the year ended 31 December 2009 was not qualified.</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465</xdr:row>
      <xdr:rowOff>9525</xdr:rowOff>
    </xdr:from>
    <xdr:to>
      <xdr:col>12</xdr:col>
      <xdr:colOff>19050</xdr:colOff>
      <xdr:row>467</xdr:row>
      <xdr:rowOff>114300</xdr:rowOff>
    </xdr:to>
    <xdr:sp>
      <xdr:nvSpPr>
        <xdr:cNvPr id="11" name="Rectangle 12"/>
        <xdr:cNvSpPr>
          <a:spLocks/>
        </xdr:cNvSpPr>
      </xdr:nvSpPr>
      <xdr:spPr>
        <a:xfrm>
          <a:off x="628650" y="75209400"/>
          <a:ext cx="7077075" cy="42862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Explanatory Comments about the Seasonality or Cyclicality of Operations
</a:t>
          </a:r>
          <a:r>
            <a:rPr lang="en-US" cap="none" sz="1000" b="0" i="0" u="none" baseline="0">
              <a:latin typeface="Arial"/>
              <a:ea typeface="Arial"/>
              <a:cs typeface="Arial"/>
            </a:rPr>
            <a:t>The Group’s operation is not dependent on any seasonality or cyclicality of its operation.</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469</xdr:row>
      <xdr:rowOff>9525</xdr:rowOff>
    </xdr:from>
    <xdr:to>
      <xdr:col>12</xdr:col>
      <xdr:colOff>19050</xdr:colOff>
      <xdr:row>473</xdr:row>
      <xdr:rowOff>0</xdr:rowOff>
    </xdr:to>
    <xdr:sp>
      <xdr:nvSpPr>
        <xdr:cNvPr id="12" name="Rectangle 13"/>
        <xdr:cNvSpPr>
          <a:spLocks/>
        </xdr:cNvSpPr>
      </xdr:nvSpPr>
      <xdr:spPr>
        <a:xfrm>
          <a:off x="628650" y="75857100"/>
          <a:ext cx="7077075" cy="6381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Unusual Items
</a:t>
          </a:r>
          <a:r>
            <a:rPr lang="en-US" cap="none" sz="1000" b="0" i="0" u="none" baseline="0">
              <a:latin typeface="Arial"/>
              <a:ea typeface="Arial"/>
              <a:cs typeface="Arial"/>
            </a:rPr>
            <a:t>There were no exceptional/extraordinary items affecting the assets, liabilities, equity, net income or cash flows for the current quarter and financial year-to-date ended 31 March 2010.</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474</xdr:row>
      <xdr:rowOff>9525</xdr:rowOff>
    </xdr:from>
    <xdr:to>
      <xdr:col>12</xdr:col>
      <xdr:colOff>19050</xdr:colOff>
      <xdr:row>477</xdr:row>
      <xdr:rowOff>114300</xdr:rowOff>
    </xdr:to>
    <xdr:sp>
      <xdr:nvSpPr>
        <xdr:cNvPr id="13" name="Rectangle 14"/>
        <xdr:cNvSpPr>
          <a:spLocks/>
        </xdr:cNvSpPr>
      </xdr:nvSpPr>
      <xdr:spPr>
        <a:xfrm>
          <a:off x="628650" y="76666725"/>
          <a:ext cx="7077075" cy="5905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Changes in Estimates
</a:t>
          </a:r>
          <a:r>
            <a:rPr lang="en-US" cap="none" sz="1000" b="0" i="0" u="none" baseline="0">
              <a:latin typeface="Arial"/>
              <a:ea typeface="Arial"/>
              <a:cs typeface="Arial"/>
            </a:rPr>
            <a:t>There were no changes in estimates of amounts reported in prior interim periods of the current financial year or changes in estimates of amounts reported in prior financial years that have a material effect in the interim period.</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479</xdr:row>
      <xdr:rowOff>9525</xdr:rowOff>
    </xdr:from>
    <xdr:to>
      <xdr:col>12</xdr:col>
      <xdr:colOff>19050</xdr:colOff>
      <xdr:row>483</xdr:row>
      <xdr:rowOff>66675</xdr:rowOff>
    </xdr:to>
    <xdr:sp>
      <xdr:nvSpPr>
        <xdr:cNvPr id="14" name="Rectangle 15"/>
        <xdr:cNvSpPr>
          <a:spLocks/>
        </xdr:cNvSpPr>
      </xdr:nvSpPr>
      <xdr:spPr>
        <a:xfrm>
          <a:off x="628650" y="77476350"/>
          <a:ext cx="7077075" cy="7048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Changes in Share Capital and Debt Securities
</a:t>
          </a:r>
          <a:r>
            <a:rPr lang="en-US" cap="none" sz="1000" b="0" i="0" u="none" baseline="0">
              <a:latin typeface="Arial"/>
              <a:ea typeface="Arial"/>
              <a:cs typeface="Arial"/>
            </a:rPr>
            <a:t>There were no issuances, cancellations, repurchases, resale and repayments of either debt or equity securities for the current quarter and financial year-to-date ended 31 March 2010 except for the buy back of its own 19,500 issued share capital from the open market as follows:- </a:t>
          </a:r>
        </a:p>
      </xdr:txBody>
    </xdr:sp>
    <xdr:clientData/>
  </xdr:twoCellAnchor>
  <xdr:twoCellAnchor>
    <xdr:from>
      <xdr:col>2</xdr:col>
      <xdr:colOff>0</xdr:colOff>
      <xdr:row>498</xdr:row>
      <xdr:rowOff>9525</xdr:rowOff>
    </xdr:from>
    <xdr:to>
      <xdr:col>12</xdr:col>
      <xdr:colOff>19050</xdr:colOff>
      <xdr:row>501</xdr:row>
      <xdr:rowOff>57150</xdr:rowOff>
    </xdr:to>
    <xdr:sp>
      <xdr:nvSpPr>
        <xdr:cNvPr id="15" name="Rectangle 16"/>
        <xdr:cNvSpPr>
          <a:spLocks/>
        </xdr:cNvSpPr>
      </xdr:nvSpPr>
      <xdr:spPr>
        <a:xfrm>
          <a:off x="628650" y="81048225"/>
          <a:ext cx="7077075" cy="5334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Dividend Paid
</a:t>
          </a:r>
          <a:r>
            <a:rPr lang="en-US" cap="none" sz="1000" b="0" i="0" u="none" baseline="0">
              <a:latin typeface="Arial"/>
              <a:ea typeface="Arial"/>
              <a:cs typeface="Arial"/>
            </a:rPr>
            <a:t>There was no dividend paid during the financial quarter ended 31 March 2010.</a:t>
          </a:r>
        </a:p>
      </xdr:txBody>
    </xdr:sp>
    <xdr:clientData/>
  </xdr:twoCellAnchor>
  <xdr:twoCellAnchor>
    <xdr:from>
      <xdr:col>2</xdr:col>
      <xdr:colOff>9525</xdr:colOff>
      <xdr:row>502</xdr:row>
      <xdr:rowOff>0</xdr:rowOff>
    </xdr:from>
    <xdr:to>
      <xdr:col>12</xdr:col>
      <xdr:colOff>28575</xdr:colOff>
      <xdr:row>505</xdr:row>
      <xdr:rowOff>104775</xdr:rowOff>
    </xdr:to>
    <xdr:sp>
      <xdr:nvSpPr>
        <xdr:cNvPr id="16" name="Rectangle 17"/>
        <xdr:cNvSpPr>
          <a:spLocks/>
        </xdr:cNvSpPr>
      </xdr:nvSpPr>
      <xdr:spPr>
        <a:xfrm>
          <a:off x="638175" y="81686400"/>
          <a:ext cx="7077075" cy="5905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Segmental Reporting 
</a:t>
          </a:r>
          <a:r>
            <a:rPr lang="en-US" cap="none" sz="1000" b="0" i="0" u="none" baseline="0">
              <a:latin typeface="Arial"/>
              <a:ea typeface="Arial"/>
              <a:cs typeface="Arial"/>
            </a:rPr>
            <a:t>The Group operates in a single industry segment and as such, no segment information in respect of analysis by activity has been provided.  The analysis of Group operation by geographical location is as follows:-
</a:t>
          </a:r>
        </a:p>
      </xdr:txBody>
    </xdr:sp>
    <xdr:clientData/>
  </xdr:twoCellAnchor>
  <xdr:twoCellAnchor>
    <xdr:from>
      <xdr:col>2</xdr:col>
      <xdr:colOff>0</xdr:colOff>
      <xdr:row>518</xdr:row>
      <xdr:rowOff>9525</xdr:rowOff>
    </xdr:from>
    <xdr:to>
      <xdr:col>12</xdr:col>
      <xdr:colOff>19050</xdr:colOff>
      <xdr:row>520</xdr:row>
      <xdr:rowOff>133350</xdr:rowOff>
    </xdr:to>
    <xdr:sp>
      <xdr:nvSpPr>
        <xdr:cNvPr id="17" name="Rectangle 18"/>
        <xdr:cNvSpPr>
          <a:spLocks/>
        </xdr:cNvSpPr>
      </xdr:nvSpPr>
      <xdr:spPr>
        <a:xfrm>
          <a:off x="628650" y="84305775"/>
          <a:ext cx="7077075" cy="4476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Valuations of Property, Plant and Equipment
</a:t>
          </a:r>
          <a:r>
            <a:rPr lang="en-US" cap="none" sz="1000" b="0" i="0" u="none" baseline="0">
              <a:latin typeface="Arial"/>
              <a:ea typeface="Arial"/>
              <a:cs typeface="Arial"/>
            </a:rPr>
            <a:t>The Group did not carry out any valuation on its property, plant and equipment.</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522</xdr:row>
      <xdr:rowOff>9525</xdr:rowOff>
    </xdr:from>
    <xdr:to>
      <xdr:col>12</xdr:col>
      <xdr:colOff>19050</xdr:colOff>
      <xdr:row>527</xdr:row>
      <xdr:rowOff>19050</xdr:rowOff>
    </xdr:to>
    <xdr:sp>
      <xdr:nvSpPr>
        <xdr:cNvPr id="18" name="Rectangle 19"/>
        <xdr:cNvSpPr>
          <a:spLocks/>
        </xdr:cNvSpPr>
      </xdr:nvSpPr>
      <xdr:spPr>
        <a:xfrm>
          <a:off x="628650" y="84953475"/>
          <a:ext cx="7077075" cy="8191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Material Events Subsequent to the End of the Period
</a:t>
          </a:r>
          <a:r>
            <a:rPr lang="en-US" cap="none" sz="1000" b="0" i="0" u="none" baseline="0">
              <a:latin typeface="Arial"/>
              <a:ea typeface="Arial"/>
              <a:cs typeface="Arial"/>
            </a:rPr>
            <a:t>No material event has arisen in the interval between the end of the current quarter and the date of this release to affect substantially the results of the Group and Company as at 13 May 2010, the latest practicable date which is not earlier than 7 days from the date of issue of this quarterly report.</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528</xdr:row>
      <xdr:rowOff>9525</xdr:rowOff>
    </xdr:from>
    <xdr:to>
      <xdr:col>12</xdr:col>
      <xdr:colOff>19050</xdr:colOff>
      <xdr:row>530</xdr:row>
      <xdr:rowOff>104775</xdr:rowOff>
    </xdr:to>
    <xdr:sp>
      <xdr:nvSpPr>
        <xdr:cNvPr id="19" name="Rectangle 20"/>
        <xdr:cNvSpPr>
          <a:spLocks/>
        </xdr:cNvSpPr>
      </xdr:nvSpPr>
      <xdr:spPr>
        <a:xfrm>
          <a:off x="628650" y="85925025"/>
          <a:ext cx="7077075" cy="4191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Changes in the Composition of the Group
</a:t>
          </a:r>
          <a:r>
            <a:rPr lang="en-US" cap="none" sz="1000" b="0" i="0" u="none" baseline="0">
              <a:latin typeface="Arial"/>
              <a:ea typeface="Arial"/>
              <a:cs typeface="Arial"/>
            </a:rPr>
            <a:t>There were no changes to the composition of the Group since the last quarter.</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532</xdr:row>
      <xdr:rowOff>9525</xdr:rowOff>
    </xdr:from>
    <xdr:to>
      <xdr:col>12</xdr:col>
      <xdr:colOff>19050</xdr:colOff>
      <xdr:row>536</xdr:row>
      <xdr:rowOff>66675</xdr:rowOff>
    </xdr:to>
    <xdr:sp>
      <xdr:nvSpPr>
        <xdr:cNvPr id="20" name="Rectangle 21"/>
        <xdr:cNvSpPr>
          <a:spLocks/>
        </xdr:cNvSpPr>
      </xdr:nvSpPr>
      <xdr:spPr>
        <a:xfrm>
          <a:off x="628650" y="86572725"/>
          <a:ext cx="7077075" cy="7048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Commitments and Contingent Liabilities
</a:t>
          </a:r>
          <a:r>
            <a:rPr lang="en-US" cap="none" sz="1000" b="0" i="0" u="none" baseline="0">
              <a:latin typeface="Arial"/>
              <a:ea typeface="Arial"/>
              <a:cs typeface="Arial"/>
            </a:rPr>
            <a:t>The Group has entered into a number of agreements in the course of business.  Details of the commitments and contingent liabilities as at 13 May 2010 (latest practicable date which is not earlier than 7 days from the date of issue of this interim report) are as follows:-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559</xdr:row>
      <xdr:rowOff>9525</xdr:rowOff>
    </xdr:from>
    <xdr:to>
      <xdr:col>12</xdr:col>
      <xdr:colOff>19050</xdr:colOff>
      <xdr:row>567</xdr:row>
      <xdr:rowOff>9525</xdr:rowOff>
    </xdr:to>
    <xdr:sp>
      <xdr:nvSpPr>
        <xdr:cNvPr id="21" name="Rectangle 22"/>
        <xdr:cNvSpPr>
          <a:spLocks/>
        </xdr:cNvSpPr>
      </xdr:nvSpPr>
      <xdr:spPr>
        <a:xfrm>
          <a:off x="628650" y="90982800"/>
          <a:ext cx="7077075" cy="12954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Review of the Performance
</a:t>
          </a:r>
          <a:r>
            <a:rPr lang="en-US" cap="none" sz="1000" b="0" i="0" u="none" baseline="0">
              <a:latin typeface="Arial"/>
              <a:ea typeface="Arial"/>
              <a:cs typeface="Arial"/>
            </a:rPr>
            <a:t>The Group’s turnover for the quarter under review was higher at RM39.32 million compared to RM24.02 million for the corresponding period last year.  The Group achieved a higher profit before tax at RM3.30 million in the current quarter compared to a profit before tax of RM0.81 million for the corresponding period last year due to higher sales. During the review quarter, both the Malaysian and Thai operations registered higher demand compared to the corresponding period last year.  The Indian operation had managed a small profit of RM0.29 million while the associated company in China contributed a profit of RM0.19 million.  </a:t>
          </a:r>
        </a:p>
      </xdr:txBody>
    </xdr:sp>
    <xdr:clientData/>
  </xdr:twoCellAnchor>
  <xdr:twoCellAnchor>
    <xdr:from>
      <xdr:col>1</xdr:col>
      <xdr:colOff>381000</xdr:colOff>
      <xdr:row>568</xdr:row>
      <xdr:rowOff>9525</xdr:rowOff>
    </xdr:from>
    <xdr:to>
      <xdr:col>12</xdr:col>
      <xdr:colOff>9525</xdr:colOff>
      <xdr:row>576</xdr:row>
      <xdr:rowOff>133350</xdr:rowOff>
    </xdr:to>
    <xdr:sp>
      <xdr:nvSpPr>
        <xdr:cNvPr id="22" name="Rectangle 23"/>
        <xdr:cNvSpPr>
          <a:spLocks/>
        </xdr:cNvSpPr>
      </xdr:nvSpPr>
      <xdr:spPr>
        <a:xfrm>
          <a:off x="619125" y="92440125"/>
          <a:ext cx="7077075" cy="141922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Explanatory Comments on Any Material Change in the Profit Before Taxation for the Quarter Reported on as Compared with the Immediate Preceding Quarter.
</a:t>
          </a:r>
          <a:r>
            <a:rPr lang="en-US" cap="none" sz="1000" b="0" i="0" u="none" baseline="0">
              <a:latin typeface="Arial"/>
              <a:ea typeface="Arial"/>
              <a:cs typeface="Arial"/>
            </a:rPr>
            <a:t>The global economic crisis though recovering is experiencing some uncertainty.  The Group registered a higher turnover of RM39.32 million compared to RM36.11 million in the preceding quarter. Consequently, profit before tax increased to RM3.30 million from RM2.16 million achieved previously. The share of profit from the associated company in China decreased marginally to RM0.19 million compared with RM0.24 million in the preceding quarter. The Indian operation managed a lower profit before tax of RM0.29 million compared to RM0.46 million in the previous quarter mainly due to foreign exchange rate fluctuation.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1</xdr:col>
      <xdr:colOff>381000</xdr:colOff>
      <xdr:row>577</xdr:row>
      <xdr:rowOff>19050</xdr:rowOff>
    </xdr:from>
    <xdr:to>
      <xdr:col>12</xdr:col>
      <xdr:colOff>9525</xdr:colOff>
      <xdr:row>581</xdr:row>
      <xdr:rowOff>9525</xdr:rowOff>
    </xdr:to>
    <xdr:sp>
      <xdr:nvSpPr>
        <xdr:cNvPr id="23" name="Rectangle 24"/>
        <xdr:cNvSpPr>
          <a:spLocks/>
        </xdr:cNvSpPr>
      </xdr:nvSpPr>
      <xdr:spPr>
        <a:xfrm>
          <a:off x="619125" y="93906975"/>
          <a:ext cx="7077075" cy="6381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Prospects for the Current Financial Year 2010</a:t>
          </a:r>
          <a:r>
            <a:rPr lang="en-US" cap="none" sz="1000" b="0" i="0" u="none" baseline="0">
              <a:latin typeface="Arial"/>
              <a:ea typeface="Arial"/>
              <a:cs typeface="Arial"/>
            </a:rPr>
            <a:t>
The outlook for the industry remain challenging and the Group shall </a:t>
          </a:r>
          <a:r>
            <a:rPr lang="en-US" cap="none" sz="1000" b="0" i="0" u="none" baseline="0">
              <a:solidFill>
                <a:srgbClr val="000000"/>
              </a:solidFill>
              <a:latin typeface="Arial"/>
              <a:ea typeface="Arial"/>
              <a:cs typeface="Arial"/>
            </a:rPr>
            <a:t>continue to focus on its core competencies to improve its competitiveness. The Group anticipates a difficult operating environment but hopes to achieve satisfactory results for the current financial year.</a:t>
          </a:r>
          <a:r>
            <a:rPr lang="en-US" cap="none" sz="1000" b="0" i="0" u="none" baseline="0">
              <a:latin typeface="Arial"/>
              <a:ea typeface="Arial"/>
              <a:cs typeface="Arial"/>
            </a:rPr>
            <a:t>
</a:t>
          </a:r>
        </a:p>
      </xdr:txBody>
    </xdr:sp>
    <xdr:clientData/>
  </xdr:twoCellAnchor>
  <xdr:twoCellAnchor>
    <xdr:from>
      <xdr:col>2</xdr:col>
      <xdr:colOff>19050</xdr:colOff>
      <xdr:row>583</xdr:row>
      <xdr:rowOff>28575</xdr:rowOff>
    </xdr:from>
    <xdr:to>
      <xdr:col>12</xdr:col>
      <xdr:colOff>38100</xdr:colOff>
      <xdr:row>586</xdr:row>
      <xdr:rowOff>66675</xdr:rowOff>
    </xdr:to>
    <xdr:sp>
      <xdr:nvSpPr>
        <xdr:cNvPr id="24" name="Rectangle 25"/>
        <xdr:cNvSpPr>
          <a:spLocks/>
        </xdr:cNvSpPr>
      </xdr:nvSpPr>
      <xdr:spPr>
        <a:xfrm>
          <a:off x="647700" y="94888050"/>
          <a:ext cx="7077075" cy="5238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Explanatory Notes for Variance of Actual Profit from Forecast Profit
</a:t>
          </a:r>
          <a:r>
            <a:rPr lang="en-US" cap="none" sz="1000" b="0" i="0" u="none" baseline="0">
              <a:latin typeface="Arial"/>
              <a:ea typeface="Arial"/>
              <a:cs typeface="Arial"/>
            </a:rPr>
            <a:t>There were no profits forecast or profit guarantee issued during the financial period to-date.</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589</xdr:row>
      <xdr:rowOff>9525</xdr:rowOff>
    </xdr:from>
    <xdr:to>
      <xdr:col>12</xdr:col>
      <xdr:colOff>19050</xdr:colOff>
      <xdr:row>591</xdr:row>
      <xdr:rowOff>95250</xdr:rowOff>
    </xdr:to>
    <xdr:sp>
      <xdr:nvSpPr>
        <xdr:cNvPr id="25" name="Rectangle 26"/>
        <xdr:cNvSpPr>
          <a:spLocks/>
        </xdr:cNvSpPr>
      </xdr:nvSpPr>
      <xdr:spPr>
        <a:xfrm>
          <a:off x="628650" y="95840550"/>
          <a:ext cx="7077075" cy="4095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Taxation 
</a:t>
          </a:r>
          <a:r>
            <a:rPr lang="en-US" cap="none" sz="1000" b="0" i="0" u="none" baseline="0">
              <a:latin typeface="Arial"/>
              <a:ea typeface="Arial"/>
              <a:cs typeface="Arial"/>
            </a:rPr>
            <a:t>Taxation comprised the following:-</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605</xdr:row>
      <xdr:rowOff>9525</xdr:rowOff>
    </xdr:from>
    <xdr:to>
      <xdr:col>12</xdr:col>
      <xdr:colOff>19050</xdr:colOff>
      <xdr:row>615</xdr:row>
      <xdr:rowOff>38100</xdr:rowOff>
    </xdr:to>
    <xdr:sp>
      <xdr:nvSpPr>
        <xdr:cNvPr id="26" name="Rectangle 27"/>
        <xdr:cNvSpPr>
          <a:spLocks/>
        </xdr:cNvSpPr>
      </xdr:nvSpPr>
      <xdr:spPr>
        <a:xfrm>
          <a:off x="628650" y="98450400"/>
          <a:ext cx="7077075" cy="16478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effective tax rate of the Group after the transfer from deferred taxation account is lower than the statutory tax rate due to availability of reinvestment allowances.  A local subsidiary, Sunchirin Corporation Sdn Bhd, had obtained the Operational Headquarters status with a 10 years tax waiver effective from 1 January 2006.  The first 7 years tax exempt promotion privilege granted by the Board of Investment (“BOI”), Thailand to our Thai subsidiary on 5 June 2000 had expired on 4 June 2007.  Provision for corporate tax of 30% was made for this project.  The Thai subsidiary had obtained another 7 years tax exempt promotion privileges for its second qualifying project effective from 23 June 2004 until 22 June 2011 and also another 7 years tax exempt promotion privileges for its third qualifying project effective from 7 January 2008 to 6 January 2014.  The withholding tax of 15% was paid in Thailand in respect of interest and royalty income arising from the loans and technical assistance extended to the Thai subsidiary.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616</xdr:row>
      <xdr:rowOff>9525</xdr:rowOff>
    </xdr:from>
    <xdr:to>
      <xdr:col>12</xdr:col>
      <xdr:colOff>19050</xdr:colOff>
      <xdr:row>618</xdr:row>
      <xdr:rowOff>133350</xdr:rowOff>
    </xdr:to>
    <xdr:sp>
      <xdr:nvSpPr>
        <xdr:cNvPr id="27" name="Rectangle 28"/>
        <xdr:cNvSpPr>
          <a:spLocks/>
        </xdr:cNvSpPr>
      </xdr:nvSpPr>
      <xdr:spPr>
        <a:xfrm>
          <a:off x="628650" y="100231575"/>
          <a:ext cx="7077075" cy="4476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Profits/(losses) on Sale of Unquoted Investment and/or Properties
</a:t>
          </a:r>
          <a:r>
            <a:rPr lang="en-US" cap="none" sz="1000" b="0" i="0" u="none" baseline="0">
              <a:latin typeface="Arial"/>
              <a:ea typeface="Arial"/>
              <a:cs typeface="Arial"/>
            </a:rPr>
            <a:t>There were no sales of investment and/or properties for the quarter ended 31 March 2010.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620</xdr:row>
      <xdr:rowOff>9525</xdr:rowOff>
    </xdr:from>
    <xdr:to>
      <xdr:col>12</xdr:col>
      <xdr:colOff>19050</xdr:colOff>
      <xdr:row>623</xdr:row>
      <xdr:rowOff>123825</xdr:rowOff>
    </xdr:to>
    <xdr:sp>
      <xdr:nvSpPr>
        <xdr:cNvPr id="28" name="Rectangle 29"/>
        <xdr:cNvSpPr>
          <a:spLocks/>
        </xdr:cNvSpPr>
      </xdr:nvSpPr>
      <xdr:spPr>
        <a:xfrm>
          <a:off x="628650" y="100879275"/>
          <a:ext cx="7077075" cy="6000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Quoted Investments
</a:t>
          </a:r>
          <a:r>
            <a:rPr lang="en-US" cap="none" sz="1000" b="0" i="0" u="none" baseline="0">
              <a:latin typeface="Arial"/>
              <a:ea typeface="Arial"/>
              <a:cs typeface="Arial"/>
            </a:rPr>
            <a:t>    (a)  There were no purchases or sales of quoted securities for the current quarter and financial year-to-date.
    (b)  There were no investments in quoted shares for the current quarter and financial year-to-date.</a:t>
          </a:r>
          <a:r>
            <a:rPr lang="en-US" cap="none" sz="1000" b="1" i="0" u="none" baseline="0">
              <a:latin typeface="Arial"/>
              <a:ea typeface="Arial"/>
              <a:cs typeface="Arial"/>
            </a:rPr>
            <a:t>
`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625</xdr:row>
      <xdr:rowOff>9525</xdr:rowOff>
    </xdr:from>
    <xdr:to>
      <xdr:col>12</xdr:col>
      <xdr:colOff>19050</xdr:colOff>
      <xdr:row>629</xdr:row>
      <xdr:rowOff>114300</xdr:rowOff>
    </xdr:to>
    <xdr:sp>
      <xdr:nvSpPr>
        <xdr:cNvPr id="29" name="Rectangle 30"/>
        <xdr:cNvSpPr>
          <a:spLocks/>
        </xdr:cNvSpPr>
      </xdr:nvSpPr>
      <xdr:spPr>
        <a:xfrm>
          <a:off x="628650" y="101688900"/>
          <a:ext cx="7077075" cy="7524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Status of Corporate Proposals 
</a:t>
          </a:r>
          <a:r>
            <a:rPr lang="en-US" cap="none" sz="1000" b="0" i="0" u="none" baseline="0">
              <a:latin typeface="Arial"/>
              <a:ea typeface="Arial"/>
              <a:cs typeface="Arial"/>
            </a:rPr>
            <a:t>There were no corporate proposals announced as at 13 May2010 (latest practicable date which is not earlier than 7 days from the date of issue of this interim report) other than the proposed share buy-back scheme approved by shareholders in the Twenty-Second Annual General Meeting of the Company.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631</xdr:row>
      <xdr:rowOff>9525</xdr:rowOff>
    </xdr:from>
    <xdr:to>
      <xdr:col>12</xdr:col>
      <xdr:colOff>19050</xdr:colOff>
      <xdr:row>633</xdr:row>
      <xdr:rowOff>104775</xdr:rowOff>
    </xdr:to>
    <xdr:sp>
      <xdr:nvSpPr>
        <xdr:cNvPr id="30" name="Rectangle 31"/>
        <xdr:cNvSpPr>
          <a:spLocks/>
        </xdr:cNvSpPr>
      </xdr:nvSpPr>
      <xdr:spPr>
        <a:xfrm>
          <a:off x="628650" y="102660450"/>
          <a:ext cx="7077075" cy="4191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Group Borrowings 
</a:t>
          </a:r>
          <a:r>
            <a:rPr lang="en-US" cap="none" sz="1000" b="0" i="0" u="none" baseline="0">
              <a:latin typeface="Arial"/>
              <a:ea typeface="Arial"/>
              <a:cs typeface="Arial"/>
            </a:rPr>
            <a:t>Total borrowings as at 31 March 2010 were as follows:-</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649</xdr:row>
      <xdr:rowOff>9525</xdr:rowOff>
    </xdr:from>
    <xdr:to>
      <xdr:col>12</xdr:col>
      <xdr:colOff>19050</xdr:colOff>
      <xdr:row>662</xdr:row>
      <xdr:rowOff>152400</xdr:rowOff>
    </xdr:to>
    <xdr:sp>
      <xdr:nvSpPr>
        <xdr:cNvPr id="31" name="Rectangle 32"/>
        <xdr:cNvSpPr>
          <a:spLocks/>
        </xdr:cNvSpPr>
      </xdr:nvSpPr>
      <xdr:spPr>
        <a:xfrm>
          <a:off x="628650" y="105594150"/>
          <a:ext cx="7077075" cy="22479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Derivative Financial Instruments
</a:t>
          </a:r>
          <a:r>
            <a:rPr lang="en-US" cap="none" sz="1000" b="0" i="0" u="none" baseline="0">
              <a:latin typeface="Arial"/>
              <a:ea typeface="Arial"/>
              <a:cs typeface="Arial"/>
            </a:rPr>
            <a:t>The Group enters into short-term forward foreign exchange contracts to hedge its exposure to currency fluctuations affecting certain foreign currency denominated trade payables and receivables.  The financial instruments are viewed as risk management tools by the Group and are not used for trading or speculative purposes.  
There is no outstanding derivative financial instrument as at 13 May 2010, the latest practicable date which is not earlier than 7 days from the date of issue of this interim report. 
There are no cash requirements on these contracts and the Group only uses forward foreign currency contracts as a hedging instrument on a certain portion of the Group’s purchases from foreign exchange rate movement.
Forward foreign currency exchange contracts are recognised on the contract date and are measured at fair value at the end of reporting period and changes in fair value are recognised in profit or loss.</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664</xdr:row>
      <xdr:rowOff>9525</xdr:rowOff>
    </xdr:from>
    <xdr:to>
      <xdr:col>12</xdr:col>
      <xdr:colOff>19050</xdr:colOff>
      <xdr:row>671</xdr:row>
      <xdr:rowOff>133350</xdr:rowOff>
    </xdr:to>
    <xdr:sp>
      <xdr:nvSpPr>
        <xdr:cNvPr id="32" name="Rectangle 33"/>
        <xdr:cNvSpPr>
          <a:spLocks/>
        </xdr:cNvSpPr>
      </xdr:nvSpPr>
      <xdr:spPr>
        <a:xfrm>
          <a:off x="628650" y="108023025"/>
          <a:ext cx="7077075" cy="12573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Material Litigation
</a:t>
          </a:r>
          <a:r>
            <a:rPr lang="en-US" cap="none" sz="1000" b="0" i="0" u="none" baseline="0">
              <a:latin typeface="Arial"/>
              <a:ea typeface="Arial"/>
              <a:cs typeface="Arial"/>
            </a:rPr>
            <a:t>Saved as disclosed below, there was no material litigation as at 13 May 2010, the latest practicable date which is not earlier than 7 days from the date of issue of this interim report:-
The Company had previously reported that it had  on 26 October, 2007, appealed against the compensation sum offered for the compulsory land acquisition of EMR7697, Lot 1290 Mukim of Klang, District of Klang, Selangor Darul Ehsan.  Following the recent mention on 9 February 2010, the High Court of Shah Alam had fixed 19 July 2010 for Full Trial.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676</xdr:row>
      <xdr:rowOff>0</xdr:rowOff>
    </xdr:from>
    <xdr:to>
      <xdr:col>12</xdr:col>
      <xdr:colOff>19050</xdr:colOff>
      <xdr:row>676</xdr:row>
      <xdr:rowOff>0</xdr:rowOff>
    </xdr:to>
    <xdr:sp>
      <xdr:nvSpPr>
        <xdr:cNvPr id="33" name="Rectangle 34"/>
        <xdr:cNvSpPr>
          <a:spLocks/>
        </xdr:cNvSpPr>
      </xdr:nvSpPr>
      <xdr:spPr>
        <a:xfrm>
          <a:off x="628650" y="109956600"/>
          <a:ext cx="7077075" cy="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Dividends
</a:t>
          </a:r>
          <a:r>
            <a:rPr lang="en-US" cap="none" sz="1000" b="0" i="0" u="none" baseline="0">
              <a:latin typeface="Arial"/>
              <a:ea typeface="Arial"/>
              <a:cs typeface="Arial"/>
            </a:rPr>
            <a:t>The dividend declared and approved during the current financial year-to-date in respect of the financial year ended 31 December 2008 is the first and final dividend of 5.0 sen tax exempt (year ended 31 December 2007: (i) 5.0 sen comprising 3.0 sen less tax at 26% and 2.0 sen tax exempt; and (ii) a special dividend of 2.0 sen tax exempt, declared on 14 May 2008 and paid on 12 August 2008) per ordinary share.  This dividend is payable on 18 August 2009.</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3</xdr:col>
      <xdr:colOff>19050</xdr:colOff>
      <xdr:row>676</xdr:row>
      <xdr:rowOff>0</xdr:rowOff>
    </xdr:from>
    <xdr:to>
      <xdr:col>12</xdr:col>
      <xdr:colOff>19050</xdr:colOff>
      <xdr:row>676</xdr:row>
      <xdr:rowOff>0</xdr:rowOff>
    </xdr:to>
    <xdr:sp>
      <xdr:nvSpPr>
        <xdr:cNvPr id="34" name="Rectangle 35"/>
        <xdr:cNvSpPr>
          <a:spLocks/>
        </xdr:cNvSpPr>
      </xdr:nvSpPr>
      <xdr:spPr>
        <a:xfrm>
          <a:off x="1019175" y="109956600"/>
          <a:ext cx="66865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first and final dividend of 5.0 sen (2007: 5.0 sen less income tax at 27%, paid on 13 August 2007) per ordinary share of which 3.0 sen will be net of income tax at 26% and another 2.0 sen will be tax exempted; and</a:t>
          </a:r>
          <a:r>
            <a:rPr lang="en-US" cap="none" sz="1000" b="1" i="0" u="none" baseline="0">
              <a:latin typeface="Arial"/>
              <a:ea typeface="Arial"/>
              <a:cs typeface="Arial"/>
            </a:rPr>
            <a:t>
</a:t>
          </a:r>
          <a:r>
            <a:rPr lang="en-US" cap="none" sz="1000" b="0" i="0" u="none" baseline="0">
              <a:latin typeface="Arial"/>
              <a:ea typeface="Arial"/>
              <a:cs typeface="Arial"/>
            </a:rPr>
            <a:t>the special tax exempt dividend of 2.0 sen.</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501</xdr:row>
      <xdr:rowOff>0</xdr:rowOff>
    </xdr:from>
    <xdr:to>
      <xdr:col>10</xdr:col>
      <xdr:colOff>9525</xdr:colOff>
      <xdr:row>501</xdr:row>
      <xdr:rowOff>0</xdr:rowOff>
    </xdr:to>
    <xdr:sp>
      <xdr:nvSpPr>
        <xdr:cNvPr id="35" name="Rectangle 36"/>
        <xdr:cNvSpPr>
          <a:spLocks/>
        </xdr:cNvSpPr>
      </xdr:nvSpPr>
      <xdr:spPr>
        <a:xfrm>
          <a:off x="628650" y="81524475"/>
          <a:ext cx="5438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First and final dividend of 5.0 sen (2007: 5.0 sen less income tax at 27%, paid on 13 August 2007) per ordinary share of which 3.0 sen was net of income tax at 26% and another 2.0 sen  tax exempt; and a special tax exempt dividend of 2.0 sen paid on 12 August 2008 for the financial year ended 31 December 2007.</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676</xdr:row>
      <xdr:rowOff>0</xdr:rowOff>
    </xdr:from>
    <xdr:to>
      <xdr:col>12</xdr:col>
      <xdr:colOff>19050</xdr:colOff>
      <xdr:row>676</xdr:row>
      <xdr:rowOff>0</xdr:rowOff>
    </xdr:to>
    <xdr:sp>
      <xdr:nvSpPr>
        <xdr:cNvPr id="36" name="Rectangle 37"/>
        <xdr:cNvSpPr>
          <a:spLocks/>
        </xdr:cNvSpPr>
      </xdr:nvSpPr>
      <xdr:spPr>
        <a:xfrm>
          <a:off x="628650" y="109956600"/>
          <a:ext cx="7077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is now recommending an interim dividend of 2.0 sen tax exempt per ordinary share in respect of the financial year ending 31 December 2009.  This dividend is also payable on 18 August 2009.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673</xdr:row>
      <xdr:rowOff>9525</xdr:rowOff>
    </xdr:from>
    <xdr:to>
      <xdr:col>12</xdr:col>
      <xdr:colOff>19050</xdr:colOff>
      <xdr:row>676</xdr:row>
      <xdr:rowOff>0</xdr:rowOff>
    </xdr:to>
    <xdr:sp>
      <xdr:nvSpPr>
        <xdr:cNvPr id="37" name="Rectangle 38"/>
        <xdr:cNvSpPr>
          <a:spLocks/>
        </xdr:cNvSpPr>
      </xdr:nvSpPr>
      <xdr:spPr>
        <a:xfrm>
          <a:off x="628650" y="109480350"/>
          <a:ext cx="7077075" cy="4762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Dividend
</a:t>
          </a:r>
          <a:r>
            <a:rPr lang="en-US" cap="none" sz="1000" b="0" i="0" u="none" baseline="0">
              <a:latin typeface="Arial"/>
              <a:ea typeface="Arial"/>
              <a:cs typeface="Arial"/>
            </a:rPr>
            <a:t>The Board does not recommend any dividend for the current quarter ended 31 March 2010.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3</xdr:col>
      <xdr:colOff>19050</xdr:colOff>
      <xdr:row>676</xdr:row>
      <xdr:rowOff>0</xdr:rowOff>
    </xdr:from>
    <xdr:to>
      <xdr:col>12</xdr:col>
      <xdr:colOff>19050</xdr:colOff>
      <xdr:row>676</xdr:row>
      <xdr:rowOff>0</xdr:rowOff>
    </xdr:to>
    <xdr:sp>
      <xdr:nvSpPr>
        <xdr:cNvPr id="38" name="Rectangle 39"/>
        <xdr:cNvSpPr>
          <a:spLocks/>
        </xdr:cNvSpPr>
      </xdr:nvSpPr>
      <xdr:spPr>
        <a:xfrm>
          <a:off x="1019175" y="109956600"/>
          <a:ext cx="66865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first and final dividend of 5.0 sen tax exempt per ordinary share in respect of financial year ended 31 December 2008, declared on 28 April 2009 (year ended 31 December 2007: (i) 5.0 sen comprising 3.0 sen less tax at 26% and 2.0 sen tax exempt, and (ii) a special dividend of 2.0 sen tax exempt; declared on 14 May 2008 and paid on 12 August 2008); and</a:t>
          </a:r>
          <a:r>
            <a:rPr lang="en-US" cap="none" sz="1000" b="1" i="0" u="none" baseline="0">
              <a:latin typeface="Arial"/>
              <a:ea typeface="Arial"/>
              <a:cs typeface="Arial"/>
            </a:rPr>
            <a:t>
</a:t>
          </a:r>
          <a:r>
            <a:rPr lang="en-US" cap="none" sz="1000" b="0" i="0" u="none" baseline="0">
              <a:latin typeface="Arial"/>
              <a:ea typeface="Arial"/>
              <a:cs typeface="Arial"/>
            </a:rPr>
            <a:t>an interim dividend of 2.0 sen tax exempt per ordinary share in respect of the financial year ending 31 December 2009.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19050</xdr:colOff>
      <xdr:row>501</xdr:row>
      <xdr:rowOff>0</xdr:rowOff>
    </xdr:from>
    <xdr:to>
      <xdr:col>10</xdr:col>
      <xdr:colOff>171450</xdr:colOff>
      <xdr:row>501</xdr:row>
      <xdr:rowOff>0</xdr:rowOff>
    </xdr:to>
    <xdr:sp>
      <xdr:nvSpPr>
        <xdr:cNvPr id="39" name="Rectangle 40"/>
        <xdr:cNvSpPr>
          <a:spLocks/>
        </xdr:cNvSpPr>
      </xdr:nvSpPr>
      <xdr:spPr>
        <a:xfrm>
          <a:off x="647700" y="81524475"/>
          <a:ext cx="5581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First and final dividend of 5.0 sen tax exempt per ordinary share in respect of financial year ended 31 December 2008, declared on 28 April 2009 (year ended 31 December 2007: (i) 5.0 sen comprising 3.0 sen less tax at 26% and 2.0 sen tax exempt, and (ii) a special dividend of 2.0 sen tax exempt; declared on 14 May 2008 and paid on 12 August 2008); and an interim dividend of 2.0 sen tax exempt per ordinary share in respect of the financial year ending 31 December 2009 paid on 18 August 2009.</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1</xdr:col>
      <xdr:colOff>371475</xdr:colOff>
      <xdr:row>493</xdr:row>
      <xdr:rowOff>190500</xdr:rowOff>
    </xdr:from>
    <xdr:to>
      <xdr:col>12</xdr:col>
      <xdr:colOff>0</xdr:colOff>
      <xdr:row>496</xdr:row>
      <xdr:rowOff>142875</xdr:rowOff>
    </xdr:to>
    <xdr:sp>
      <xdr:nvSpPr>
        <xdr:cNvPr id="40" name="Rectangle 41"/>
        <xdr:cNvSpPr>
          <a:spLocks/>
        </xdr:cNvSpPr>
      </xdr:nvSpPr>
      <xdr:spPr>
        <a:xfrm>
          <a:off x="609600" y="80267175"/>
          <a:ext cx="7077075" cy="5524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repurchased transaction was financed by internally generated funds. The shares repurchased are being held as treasury shares in accordance to the requirement of Section 67A of the Companies Act, 1965.  As at 31 March 2010, the number of outstanding shares in issue and fully paid is 40,765,500 ordinary shares of RM1.00 each.</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1</xdr:col>
      <xdr:colOff>9525</xdr:colOff>
      <xdr:row>212</xdr:row>
      <xdr:rowOff>66675</xdr:rowOff>
    </xdr:from>
    <xdr:to>
      <xdr:col>12</xdr:col>
      <xdr:colOff>28575</xdr:colOff>
      <xdr:row>215</xdr:row>
      <xdr:rowOff>104775</xdr:rowOff>
    </xdr:to>
    <xdr:sp>
      <xdr:nvSpPr>
        <xdr:cNvPr id="41" name="Rectangle 49"/>
        <xdr:cNvSpPr>
          <a:spLocks/>
        </xdr:cNvSpPr>
      </xdr:nvSpPr>
      <xdr:spPr>
        <a:xfrm>
          <a:off x="247650" y="34680525"/>
          <a:ext cx="7467600" cy="5238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The Condensed Consolidated Statement of Cash Flows should be read in conjunction with the Annual Audited Financial Statements of the Group for the year ended 31 December 2009 and the accompanying explanatory notes attached to the interim financial statements.
.</a:t>
          </a:r>
          <a:r>
            <a:rPr lang="en-US" cap="none" sz="1000" b="0" i="0" u="none" baseline="0">
              <a:latin typeface="Arial"/>
              <a:ea typeface="Arial"/>
              <a:cs typeface="Arial"/>
            </a:rPr>
            <a:t>
</a:t>
          </a:r>
        </a:p>
      </xdr:txBody>
    </xdr:sp>
    <xdr:clientData/>
  </xdr:twoCellAnchor>
  <xdr:twoCellAnchor>
    <xdr:from>
      <xdr:col>1</xdr:col>
      <xdr:colOff>381000</xdr:colOff>
      <xdr:row>232</xdr:row>
      <xdr:rowOff>152400</xdr:rowOff>
    </xdr:from>
    <xdr:to>
      <xdr:col>12</xdr:col>
      <xdr:colOff>9525</xdr:colOff>
      <xdr:row>240</xdr:row>
      <xdr:rowOff>0</xdr:rowOff>
    </xdr:to>
    <xdr:sp>
      <xdr:nvSpPr>
        <xdr:cNvPr id="42" name="Rectangle 50"/>
        <xdr:cNvSpPr>
          <a:spLocks/>
        </xdr:cNvSpPr>
      </xdr:nvSpPr>
      <xdr:spPr>
        <a:xfrm>
          <a:off x="619125" y="38004750"/>
          <a:ext cx="7077075" cy="11430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Significant Accounting Policies
</a:t>
          </a:r>
          <a:r>
            <a:rPr lang="en-US" cap="none" sz="1000" b="0" i="0" u="none" baseline="0">
              <a:latin typeface="Arial"/>
              <a:ea typeface="Arial"/>
              <a:cs typeface="Arial"/>
            </a:rPr>
            <a:t>Save as disclosed below, all significant accounting policies and methods of computation adopted for the interim financial statements are consistent with those applied in the audited financial statements for the financial year ended 31 December 2009.
The Group has adopted the following new and revised Financial Reporting Standards (“FRSs”), Issues Committee ("IC") Interpretations and amendments to FRSs which are relevant to the Group's operations with effect from 1 January 2010:</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1</xdr:col>
      <xdr:colOff>371475</xdr:colOff>
      <xdr:row>262</xdr:row>
      <xdr:rowOff>76200</xdr:rowOff>
    </xdr:from>
    <xdr:to>
      <xdr:col>12</xdr:col>
      <xdr:colOff>47625</xdr:colOff>
      <xdr:row>266</xdr:row>
      <xdr:rowOff>19050</xdr:rowOff>
    </xdr:to>
    <xdr:sp>
      <xdr:nvSpPr>
        <xdr:cNvPr id="43" name="Rectangle 51"/>
        <xdr:cNvSpPr>
          <a:spLocks/>
        </xdr:cNvSpPr>
      </xdr:nvSpPr>
      <xdr:spPr>
        <a:xfrm>
          <a:off x="609600" y="42786300"/>
          <a:ext cx="7124700" cy="590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adoption of the new and revised FRSs and IC Interpretations and amendments to FRSs has resulted in changes of certain accounting policies and classification adopted by the Group as well as presentation of financial statements as described hereunder:-</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3</xdr:col>
      <xdr:colOff>19050</xdr:colOff>
      <xdr:row>268</xdr:row>
      <xdr:rowOff>123825</xdr:rowOff>
    </xdr:from>
    <xdr:to>
      <xdr:col>12</xdr:col>
      <xdr:colOff>28575</xdr:colOff>
      <xdr:row>279</xdr:row>
      <xdr:rowOff>95250</xdr:rowOff>
    </xdr:to>
    <xdr:sp>
      <xdr:nvSpPr>
        <xdr:cNvPr id="44" name="Rectangle 52"/>
        <xdr:cNvSpPr>
          <a:spLocks/>
        </xdr:cNvSpPr>
      </xdr:nvSpPr>
      <xdr:spPr>
        <a:xfrm>
          <a:off x="1019175" y="43805475"/>
          <a:ext cx="6696075" cy="17526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Prior to 1 January 2010, the components of a set of financial statements consisted of a balance sheet, income statement, statement of changes in equity, cash flow statement and notes to the financial statements.
Upon the adoption of the revised FRS 101, a set of financial statements shall now comprise a statement of financial position, statement of comprehensive income, statement of changes in equity, statement of cash flows and notes to the financial statements. The statement of comprehensive income consists of profit or loss for the period and other comprehensive income. All non-owner changes in equity previously presented in the consolidated statement of changes in equity are now presented in the statement of comprehensive income as components in other comprehensive income.</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361950</xdr:colOff>
      <xdr:row>290</xdr:row>
      <xdr:rowOff>28575</xdr:rowOff>
    </xdr:from>
    <xdr:to>
      <xdr:col>12</xdr:col>
      <xdr:colOff>28575</xdr:colOff>
      <xdr:row>293</xdr:row>
      <xdr:rowOff>0</xdr:rowOff>
    </xdr:to>
    <xdr:sp>
      <xdr:nvSpPr>
        <xdr:cNvPr id="45" name="Rectangle 53"/>
        <xdr:cNvSpPr>
          <a:spLocks/>
        </xdr:cNvSpPr>
      </xdr:nvSpPr>
      <xdr:spPr>
        <a:xfrm>
          <a:off x="990600" y="47272575"/>
          <a:ext cx="6724650" cy="4572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comparative financial information on the consolidated statement of comprehensive income have been re-presented as summarised below so that it is in conformity with the revised standard:</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352425</xdr:colOff>
      <xdr:row>311</xdr:row>
      <xdr:rowOff>19050</xdr:rowOff>
    </xdr:from>
    <xdr:to>
      <xdr:col>12</xdr:col>
      <xdr:colOff>19050</xdr:colOff>
      <xdr:row>313</xdr:row>
      <xdr:rowOff>152400</xdr:rowOff>
    </xdr:to>
    <xdr:sp>
      <xdr:nvSpPr>
        <xdr:cNvPr id="46" name="Rectangle 54"/>
        <xdr:cNvSpPr>
          <a:spLocks/>
        </xdr:cNvSpPr>
      </xdr:nvSpPr>
      <xdr:spPr>
        <a:xfrm>
          <a:off x="981075" y="50682525"/>
          <a:ext cx="6724650" cy="4572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adoption of FRS 139 has resulted in financial instruments of the Group to be categorised and measured using the accounting policies summarised below:</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3</xdr:col>
      <xdr:colOff>352425</xdr:colOff>
      <xdr:row>316</xdr:row>
      <xdr:rowOff>0</xdr:rowOff>
    </xdr:from>
    <xdr:to>
      <xdr:col>12</xdr:col>
      <xdr:colOff>19050</xdr:colOff>
      <xdr:row>330</xdr:row>
      <xdr:rowOff>0</xdr:rowOff>
    </xdr:to>
    <xdr:sp>
      <xdr:nvSpPr>
        <xdr:cNvPr id="47" name="Rectangle 55"/>
        <xdr:cNvSpPr>
          <a:spLocks/>
        </xdr:cNvSpPr>
      </xdr:nvSpPr>
      <xdr:spPr>
        <a:xfrm>
          <a:off x="1352550" y="51473100"/>
          <a:ext cx="6353175" cy="2266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financial instrument is recognised in the financial statements when, and only when, the Group becomes a party to the contractual provisions of the instruments.
A financial instrument is recognised initially at its fair value. In the case of a financial instrument not categorised as fair value through profit or loss, the financial instrument is initially recognised at its fair value plus transaction costs that are directly attributable to  acquisition or issue of the financial instrument.
An embedded derivative is recognised separately from the host contract and accounted for as a derivative if, and only if, it is not closely related to the economic characteristics and risks of the host contract and the host contract is not categorised as fair value through profit or loss. In the event that the embedded derivative is recognised separately, the host contract is accounted for in accordance with the policy applicable to the nature of the host contract.</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4</xdr:col>
      <xdr:colOff>9525</xdr:colOff>
      <xdr:row>334</xdr:row>
      <xdr:rowOff>9525</xdr:rowOff>
    </xdr:from>
    <xdr:to>
      <xdr:col>12</xdr:col>
      <xdr:colOff>28575</xdr:colOff>
      <xdr:row>338</xdr:row>
      <xdr:rowOff>152400</xdr:rowOff>
    </xdr:to>
    <xdr:sp>
      <xdr:nvSpPr>
        <xdr:cNvPr id="48" name="Rectangle 56"/>
        <xdr:cNvSpPr>
          <a:spLocks/>
        </xdr:cNvSpPr>
      </xdr:nvSpPr>
      <xdr:spPr>
        <a:xfrm>
          <a:off x="1371600" y="54397275"/>
          <a:ext cx="6343650" cy="7905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Fair value through profit or loss category comprises financial assets that are held for trading including derivatives, unless they are designated as hedges. Financial assets at fair value through profit or loss are subsequently measured at fair value with gain or loss recognised in profit or loss. This category of financial assets is classified as current assets.</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4</xdr:col>
      <xdr:colOff>9525</xdr:colOff>
      <xdr:row>341</xdr:row>
      <xdr:rowOff>9525</xdr:rowOff>
    </xdr:from>
    <xdr:to>
      <xdr:col>12</xdr:col>
      <xdr:colOff>28575</xdr:colOff>
      <xdr:row>346</xdr:row>
      <xdr:rowOff>104775</xdr:rowOff>
    </xdr:to>
    <xdr:sp>
      <xdr:nvSpPr>
        <xdr:cNvPr id="49" name="Rectangle 57"/>
        <xdr:cNvSpPr>
          <a:spLocks/>
        </xdr:cNvSpPr>
      </xdr:nvSpPr>
      <xdr:spPr>
        <a:xfrm>
          <a:off x="1371600" y="55530750"/>
          <a:ext cx="6343650" cy="904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Loans and receivables category comprises trade and other receivables and cash and cash equivalents. Financial assets categorised as loans and receivables are subsequently measured at amortised cost using the effective interest method. This category of financial assets is classified as current assets unless the maturities are greater than twelve months in which case they are classified as non-current assets.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4</xdr:col>
      <xdr:colOff>19050</xdr:colOff>
      <xdr:row>348</xdr:row>
      <xdr:rowOff>95250</xdr:rowOff>
    </xdr:from>
    <xdr:to>
      <xdr:col>12</xdr:col>
      <xdr:colOff>38100</xdr:colOff>
      <xdr:row>354</xdr:row>
      <xdr:rowOff>28575</xdr:rowOff>
    </xdr:to>
    <xdr:sp>
      <xdr:nvSpPr>
        <xdr:cNvPr id="50" name="Rectangle 58"/>
        <xdr:cNvSpPr>
          <a:spLocks/>
        </xdr:cNvSpPr>
      </xdr:nvSpPr>
      <xdr:spPr>
        <a:xfrm>
          <a:off x="1381125" y="56749950"/>
          <a:ext cx="6343650" cy="904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Available-for-sale financial assets comprise investment in equity and debt securities that are not held for trading.  Investments in equity instruments that do not have a quoted market price in an active market and whose fair value cannot be reliably measured are measured at cost. Other available-for-sale financial assets are subsequently measured at fair value with gain or loss recognised in other comprehensive income.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4</xdr:col>
      <xdr:colOff>9525</xdr:colOff>
      <xdr:row>361</xdr:row>
      <xdr:rowOff>142875</xdr:rowOff>
    </xdr:from>
    <xdr:to>
      <xdr:col>11</xdr:col>
      <xdr:colOff>762000</xdr:colOff>
      <xdr:row>367</xdr:row>
      <xdr:rowOff>57150</xdr:rowOff>
    </xdr:to>
    <xdr:sp>
      <xdr:nvSpPr>
        <xdr:cNvPr id="51" name="Rectangle 59"/>
        <xdr:cNvSpPr>
          <a:spLocks/>
        </xdr:cNvSpPr>
      </xdr:nvSpPr>
      <xdr:spPr>
        <a:xfrm>
          <a:off x="1371600" y="58902600"/>
          <a:ext cx="6286500" cy="8858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Financial liabilities of the Group comprise trade and other payables and borrowings and derivative financial liabilities. All financial liabilities are subsequently measured at amortised cost using effective interest method other than derivative financial liabilities which are categorised as fair value through profit or loss. Derivative financial liabilities are subsequently measured at fair value with the gain or loss recognised in profit or loss.</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342900</xdr:colOff>
      <xdr:row>381</xdr:row>
      <xdr:rowOff>28575</xdr:rowOff>
    </xdr:from>
    <xdr:to>
      <xdr:col>12</xdr:col>
      <xdr:colOff>57150</xdr:colOff>
      <xdr:row>383</xdr:row>
      <xdr:rowOff>142875</xdr:rowOff>
    </xdr:to>
    <xdr:sp>
      <xdr:nvSpPr>
        <xdr:cNvPr id="52" name="Rectangle 60"/>
        <xdr:cNvSpPr>
          <a:spLocks/>
        </xdr:cNvSpPr>
      </xdr:nvSpPr>
      <xdr:spPr>
        <a:xfrm>
          <a:off x="971550" y="62026800"/>
          <a:ext cx="6772275" cy="4381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Following the adoption of FRS 139, the changes to accounting policies relating to recognition and measurement of the Group’s financial instruments are as follows:</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4</xdr:col>
      <xdr:colOff>0</xdr:colOff>
      <xdr:row>369</xdr:row>
      <xdr:rowOff>152400</xdr:rowOff>
    </xdr:from>
    <xdr:to>
      <xdr:col>11</xdr:col>
      <xdr:colOff>752475</xdr:colOff>
      <xdr:row>380</xdr:row>
      <xdr:rowOff>0</xdr:rowOff>
    </xdr:to>
    <xdr:sp>
      <xdr:nvSpPr>
        <xdr:cNvPr id="53" name="Rectangle 61"/>
        <xdr:cNvSpPr>
          <a:spLocks/>
        </xdr:cNvSpPr>
      </xdr:nvSpPr>
      <xdr:spPr>
        <a:xfrm>
          <a:off x="1362075" y="60207525"/>
          <a:ext cx="6286500" cy="1628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financial guarantee contract is a contract that requires the issuer to make specific payments to reimburse the holder for a loss it incurs because a specific debtor fails to male payment when due in accordance with the original or modified terms of a debt instrument.
The Company has provided various financial guarantees to banks for the guarantee of credit facilities granted to its various subsidiaries.  The Company monitors the performance of its subsidiaries closely to ensure they meet all their financial obligations. The fair value of the financial guarantee, at initial recognition, is measured by discounting the interest differential between the actual interest rate with the guarantee and the interest rate that would have been charged without the guarantee, at the subsidiary's current borrowing cost. 
</a:t>
          </a:r>
        </a:p>
      </xdr:txBody>
    </xdr:sp>
    <xdr:clientData/>
  </xdr:twoCellAnchor>
  <xdr:twoCellAnchor>
    <xdr:from>
      <xdr:col>4</xdr:col>
      <xdr:colOff>9525</xdr:colOff>
      <xdr:row>386</xdr:row>
      <xdr:rowOff>0</xdr:rowOff>
    </xdr:from>
    <xdr:to>
      <xdr:col>11</xdr:col>
      <xdr:colOff>762000</xdr:colOff>
      <xdr:row>392</xdr:row>
      <xdr:rowOff>104775</xdr:rowOff>
    </xdr:to>
    <xdr:sp>
      <xdr:nvSpPr>
        <xdr:cNvPr id="54" name="Rectangle 62"/>
        <xdr:cNvSpPr>
          <a:spLocks/>
        </xdr:cNvSpPr>
      </xdr:nvSpPr>
      <xdr:spPr>
        <a:xfrm>
          <a:off x="1371600" y="62807850"/>
          <a:ext cx="6286500" cy="10763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Prior to 1 January 2010, non-current investments in equity instruments were stated at cost less allowance for diminution in value which was other than temporary in nature.
With the adoption of FRS 139, such investments are now categorised as available-for-sale financial assets and measured at fair value through profit or loss for quoted shares and debts instruments and at cost for unquoted shares.</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4</xdr:col>
      <xdr:colOff>9525</xdr:colOff>
      <xdr:row>395</xdr:row>
      <xdr:rowOff>0</xdr:rowOff>
    </xdr:from>
    <xdr:to>
      <xdr:col>11</xdr:col>
      <xdr:colOff>762000</xdr:colOff>
      <xdr:row>402</xdr:row>
      <xdr:rowOff>104775</xdr:rowOff>
    </xdr:to>
    <xdr:sp>
      <xdr:nvSpPr>
        <xdr:cNvPr id="55" name="Rectangle 63"/>
        <xdr:cNvSpPr>
          <a:spLocks/>
        </xdr:cNvSpPr>
      </xdr:nvSpPr>
      <xdr:spPr>
        <a:xfrm>
          <a:off x="1371600" y="64265175"/>
          <a:ext cx="6286500" cy="12382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Prior to 1 January 2010, outstanding financial derivatives contracts off balance sheet items and gains and losses were recognised in the financial statements on settlement date.  With the adoption of FRS 139, derivative contracts are now required to be initially recognised at fair value on the date the derivative contract is entered into and subsequently re-measured at fair value at each balance sheet date.  Derivatives are carried as assets when fair value is positive and as liabilities when fair value is negative.  Derivatives are classified as fair value through profit and loss with any gains or losses arising from changes in fair value of these derivatives being recognised in the income statement.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3</xdr:col>
      <xdr:colOff>9525</xdr:colOff>
      <xdr:row>404</xdr:row>
      <xdr:rowOff>0</xdr:rowOff>
    </xdr:from>
    <xdr:to>
      <xdr:col>12</xdr:col>
      <xdr:colOff>0</xdr:colOff>
      <xdr:row>412</xdr:row>
      <xdr:rowOff>19050</xdr:rowOff>
    </xdr:to>
    <xdr:sp>
      <xdr:nvSpPr>
        <xdr:cNvPr id="56" name="Rectangle 64"/>
        <xdr:cNvSpPr>
          <a:spLocks/>
        </xdr:cNvSpPr>
      </xdr:nvSpPr>
      <xdr:spPr>
        <a:xfrm>
          <a:off x="1009650" y="65722500"/>
          <a:ext cx="6677025" cy="13144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FRS 139 has been applied prospectively in accordance with the transitional provisions of the standard. In accordance to the transitional provisions for first-time adoption of FRS 139, adjustments arising from re-measuring the financial instruments as at 1 January 2010 were recognised as adjustments of the opening balance of retained profits or other appropriate reserves. Comparatives are not adjusted.</a:t>
          </a:r>
          <a:r>
            <a:rPr lang="en-US" cap="none" sz="1000" b="1" i="0" u="none" baseline="0">
              <a:latin typeface="Arial"/>
              <a:ea typeface="Arial"/>
              <a:cs typeface="Arial"/>
            </a:rPr>
            <a:t>
</a:t>
          </a:r>
          <a:r>
            <a:rPr lang="en-US" cap="none" sz="1000" b="0" i="0" u="none" baseline="0">
              <a:latin typeface="Arial"/>
              <a:ea typeface="Arial"/>
              <a:cs typeface="Arial"/>
            </a:rPr>
            <a:t>
Since FRS 139 is applied prospectively, its adoption does not affect the profit or loss for the preceding year corresponding quarter ended 31 March 2009.
</a:t>
          </a:r>
        </a:p>
      </xdr:txBody>
    </xdr:sp>
    <xdr:clientData/>
  </xdr:twoCellAnchor>
  <xdr:twoCellAnchor>
    <xdr:from>
      <xdr:col>2</xdr:col>
      <xdr:colOff>361950</xdr:colOff>
      <xdr:row>422</xdr:row>
      <xdr:rowOff>28575</xdr:rowOff>
    </xdr:from>
    <xdr:to>
      <xdr:col>12</xdr:col>
      <xdr:colOff>0</xdr:colOff>
      <xdr:row>424</xdr:row>
      <xdr:rowOff>142875</xdr:rowOff>
    </xdr:to>
    <xdr:sp>
      <xdr:nvSpPr>
        <xdr:cNvPr id="57" name="Rectangle 65"/>
        <xdr:cNvSpPr>
          <a:spLocks/>
        </xdr:cNvSpPr>
      </xdr:nvSpPr>
      <xdr:spPr>
        <a:xfrm>
          <a:off x="990600" y="68665725"/>
          <a:ext cx="6696075" cy="4381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effects on adoption of FRS 139 on the opening reserves of the Group and other items of the consolidated statement of financial position as at 1 January 2010 are as follows:</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9525</xdr:colOff>
      <xdr:row>456</xdr:row>
      <xdr:rowOff>0</xdr:rowOff>
    </xdr:from>
    <xdr:to>
      <xdr:col>12</xdr:col>
      <xdr:colOff>9525</xdr:colOff>
      <xdr:row>458</xdr:row>
      <xdr:rowOff>95250</xdr:rowOff>
    </xdr:to>
    <xdr:sp>
      <xdr:nvSpPr>
        <xdr:cNvPr id="58" name="Rectangle 66"/>
        <xdr:cNvSpPr>
          <a:spLocks/>
        </xdr:cNvSpPr>
      </xdr:nvSpPr>
      <xdr:spPr>
        <a:xfrm>
          <a:off x="638175" y="73742550"/>
          <a:ext cx="7058025" cy="4191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adoption of other new and revised FRSs, IC Interpretations and amendments to FRSs has no material financial impact on the current interim financial statements or on the consolidated financial statements of the previous financial year.</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O706"/>
  <sheetViews>
    <sheetView tabSelected="1" view="pageBreakPreview" zoomScaleNormal="87" zoomScaleSheetLayoutView="100" workbookViewId="0" topLeftCell="A31">
      <selection activeCell="I1" sqref="I1"/>
    </sheetView>
  </sheetViews>
  <sheetFormatPr defaultColWidth="9.140625" defaultRowHeight="12.75"/>
  <cols>
    <col min="1" max="1" width="3.57421875" style="0" customWidth="1"/>
    <col min="2" max="2" width="5.8515625" style="0" customWidth="1"/>
    <col min="3" max="3" width="5.57421875" style="0" customWidth="1"/>
    <col min="4" max="4" width="5.421875" style="0" customWidth="1"/>
    <col min="5" max="5" width="7.57421875" style="0" customWidth="1"/>
    <col min="6" max="6" width="11.140625" style="0" customWidth="1"/>
    <col min="7" max="8" width="13.140625" style="0" customWidth="1"/>
    <col min="9" max="9" width="11.8515625" style="0" customWidth="1"/>
    <col min="10" max="10" width="13.57421875" style="0" customWidth="1"/>
    <col min="11" max="11" width="12.57421875" style="0" customWidth="1"/>
    <col min="12" max="13" width="11.8515625" style="0" customWidth="1"/>
    <col min="14" max="14" width="2.421875" style="0" customWidth="1"/>
    <col min="15" max="15" width="18.00390625" style="73" customWidth="1"/>
    <col min="16" max="16" width="14.7109375" style="0" bestFit="1" customWidth="1"/>
    <col min="17" max="19" width="15.7109375" style="0" customWidth="1"/>
  </cols>
  <sheetData>
    <row r="1" ht="14.25" customHeight="1"/>
    <row r="2" ht="11.25" customHeight="1">
      <c r="B2" s="1"/>
    </row>
    <row r="3" ht="18.75">
      <c r="E3" s="16" t="s">
        <v>55</v>
      </c>
    </row>
    <row r="4" ht="12.75"/>
    <row r="5" ht="12.75"/>
    <row r="6" ht="15">
      <c r="B6" s="1" t="s">
        <v>317</v>
      </c>
    </row>
    <row r="7" ht="12.75">
      <c r="B7" s="2" t="s">
        <v>0</v>
      </c>
    </row>
    <row r="8" ht="12.75">
      <c r="B8" s="2"/>
    </row>
    <row r="9" ht="12.75">
      <c r="B9" s="2"/>
    </row>
    <row r="10" spans="2:13" ht="15">
      <c r="B10" s="8" t="s">
        <v>1</v>
      </c>
      <c r="C10" s="9"/>
      <c r="D10" s="9"/>
      <c r="E10" s="9"/>
      <c r="F10" s="9"/>
      <c r="G10" s="9"/>
      <c r="H10" s="9"/>
      <c r="I10" s="9"/>
      <c r="J10" s="9"/>
      <c r="K10" s="9"/>
      <c r="L10" s="9"/>
      <c r="M10" s="9"/>
    </row>
    <row r="11" spans="2:13" ht="12.75">
      <c r="B11" s="10"/>
      <c r="C11" s="9"/>
      <c r="D11" s="9"/>
      <c r="E11" s="9"/>
      <c r="F11" s="9"/>
      <c r="G11" s="9"/>
      <c r="H11" s="9"/>
      <c r="I11" s="9"/>
      <c r="J11" s="9"/>
      <c r="K11" s="9"/>
      <c r="L11" s="9"/>
      <c r="M11" s="9"/>
    </row>
    <row r="12" spans="2:13" ht="12.75">
      <c r="B12" s="11" t="s">
        <v>266</v>
      </c>
      <c r="C12" s="9"/>
      <c r="D12" s="9"/>
      <c r="E12" s="9"/>
      <c r="F12" s="9"/>
      <c r="G12" s="9"/>
      <c r="H12" s="9"/>
      <c r="I12" s="9"/>
      <c r="J12" s="9"/>
      <c r="K12" s="9"/>
      <c r="L12" s="9"/>
      <c r="M12" s="9"/>
    </row>
    <row r="13" spans="2:13" ht="12.75">
      <c r="B13" s="2"/>
      <c r="C13" s="9"/>
      <c r="D13" s="9"/>
      <c r="E13" s="9"/>
      <c r="F13" s="9"/>
      <c r="G13" s="9"/>
      <c r="H13" s="9"/>
      <c r="I13" s="9"/>
      <c r="J13" s="9"/>
      <c r="K13" s="9"/>
      <c r="L13" s="9"/>
      <c r="M13" s="9"/>
    </row>
    <row r="14" spans="2:13" ht="12.75">
      <c r="B14" s="9"/>
      <c r="C14" s="9"/>
      <c r="D14" s="9"/>
      <c r="E14" s="9"/>
      <c r="F14" s="9"/>
      <c r="H14" s="9"/>
      <c r="I14" s="210" t="s">
        <v>2</v>
      </c>
      <c r="J14" s="210"/>
      <c r="K14" s="210" t="s">
        <v>3</v>
      </c>
      <c r="L14" s="210"/>
      <c r="M14" s="9"/>
    </row>
    <row r="15" spans="2:13" ht="12.75">
      <c r="B15" s="9"/>
      <c r="C15" s="9"/>
      <c r="D15" s="9"/>
      <c r="E15" s="9"/>
      <c r="F15" s="9"/>
      <c r="H15" s="9"/>
      <c r="I15" s="108"/>
      <c r="J15" s="17" t="s">
        <v>276</v>
      </c>
      <c r="K15" s="157"/>
      <c r="L15" s="157" t="s">
        <v>276</v>
      </c>
      <c r="M15" s="9"/>
    </row>
    <row r="16" spans="2:13" ht="12.75">
      <c r="B16" s="9"/>
      <c r="C16" s="9"/>
      <c r="D16" s="9"/>
      <c r="E16" s="9"/>
      <c r="F16" s="9"/>
      <c r="H16" s="9"/>
      <c r="I16" s="17" t="s">
        <v>4</v>
      </c>
      <c r="J16" s="17" t="s">
        <v>5</v>
      </c>
      <c r="K16" s="17" t="s">
        <v>198</v>
      </c>
      <c r="L16" s="17" t="str">
        <f>K16</f>
        <v>3 months</v>
      </c>
      <c r="M16" s="9"/>
    </row>
    <row r="17" spans="8:15" s="9" customFormat="1" ht="12.75">
      <c r="H17" s="68"/>
      <c r="I17" s="17" t="s">
        <v>6</v>
      </c>
      <c r="J17" s="17" t="s">
        <v>6</v>
      </c>
      <c r="K17" s="17" t="s">
        <v>7</v>
      </c>
      <c r="L17" s="17" t="s">
        <v>8</v>
      </c>
      <c r="O17" s="72"/>
    </row>
    <row r="18" spans="8:41" s="9" customFormat="1" ht="12.75">
      <c r="H18" s="68"/>
      <c r="I18" s="17" t="s">
        <v>9</v>
      </c>
      <c r="J18" s="17" t="s">
        <v>9</v>
      </c>
      <c r="K18" s="17" t="s">
        <v>10</v>
      </c>
      <c r="L18" s="17" t="s">
        <v>10</v>
      </c>
      <c r="O18" s="72"/>
      <c r="W18" s="2"/>
      <c r="Y18" s="2"/>
      <c r="AA18" s="2"/>
      <c r="AC18" s="2"/>
      <c r="AK18" s="2"/>
      <c r="AL18" s="22"/>
      <c r="AM18" s="22"/>
      <c r="AN18" s="22"/>
      <c r="AO18" s="22"/>
    </row>
    <row r="19" spans="8:41" s="9" customFormat="1" ht="12.75">
      <c r="H19" s="20" t="s">
        <v>11</v>
      </c>
      <c r="I19" s="97">
        <v>40268</v>
      </c>
      <c r="J19" s="97">
        <v>39903</v>
      </c>
      <c r="K19" s="97">
        <f>+I19</f>
        <v>40268</v>
      </c>
      <c r="L19" s="97">
        <f>+J19</f>
        <v>39903</v>
      </c>
      <c r="O19" s="72"/>
      <c r="W19" s="2"/>
      <c r="Y19" s="2"/>
      <c r="AA19" s="2"/>
      <c r="AC19" s="2"/>
      <c r="AK19" s="2"/>
      <c r="AL19" s="22"/>
      <c r="AM19" s="22"/>
      <c r="AN19" s="22"/>
      <c r="AO19" s="22"/>
    </row>
    <row r="20" spans="8:15" s="9" customFormat="1" ht="12.75">
      <c r="H20" s="68"/>
      <c r="I20" s="17" t="s">
        <v>12</v>
      </c>
      <c r="J20" s="17" t="s">
        <v>12</v>
      </c>
      <c r="K20" s="17" t="s">
        <v>12</v>
      </c>
      <c r="L20" s="17" t="s">
        <v>12</v>
      </c>
      <c r="O20" s="72"/>
    </row>
    <row r="21" spans="2:13" ht="12.75">
      <c r="B21" s="2"/>
      <c r="C21" s="9"/>
      <c r="D21" s="9"/>
      <c r="E21" s="9"/>
      <c r="F21" s="9"/>
      <c r="G21" s="9"/>
      <c r="H21" s="68"/>
      <c r="I21" s="45"/>
      <c r="J21" s="45"/>
      <c r="K21" s="45"/>
      <c r="L21" s="45"/>
      <c r="M21" s="9"/>
    </row>
    <row r="22" spans="2:13" ht="12.75">
      <c r="B22" s="2" t="s">
        <v>13</v>
      </c>
      <c r="C22" s="9"/>
      <c r="D22" s="9"/>
      <c r="E22" s="9"/>
      <c r="F22" s="9"/>
      <c r="G22" s="9"/>
      <c r="H22" s="69"/>
      <c r="I22" s="46">
        <v>39322</v>
      </c>
      <c r="J22" s="46">
        <v>24015</v>
      </c>
      <c r="K22" s="46">
        <v>39322</v>
      </c>
      <c r="L22" s="46">
        <v>24015</v>
      </c>
      <c r="M22" s="9"/>
    </row>
    <row r="23" spans="2:13" ht="12.75">
      <c r="B23" s="2" t="s">
        <v>267</v>
      </c>
      <c r="C23" s="9"/>
      <c r="D23" s="9"/>
      <c r="E23" s="9"/>
      <c r="F23" s="9"/>
      <c r="G23" s="9"/>
      <c r="H23" s="68"/>
      <c r="I23" s="186">
        <v>-33245</v>
      </c>
      <c r="J23" s="186">
        <v>-21333</v>
      </c>
      <c r="K23" s="186">
        <v>-33245</v>
      </c>
      <c r="L23" s="186">
        <v>-21333</v>
      </c>
      <c r="M23" s="9"/>
    </row>
    <row r="24" spans="2:13" ht="12.75">
      <c r="B24" s="10" t="s">
        <v>268</v>
      </c>
      <c r="C24" s="9"/>
      <c r="D24" s="9"/>
      <c r="E24" s="9"/>
      <c r="F24" s="12"/>
      <c r="G24" s="103"/>
      <c r="H24" s="102"/>
      <c r="I24" s="46">
        <f>SUM(I22:I23)</f>
        <v>6077</v>
      </c>
      <c r="J24" s="46">
        <f>SUM(J22:J23)</f>
        <v>2682</v>
      </c>
      <c r="K24" s="46">
        <f>SUM(K22:K23)</f>
        <v>6077</v>
      </c>
      <c r="L24" s="46">
        <f>SUM(L22:L23)</f>
        <v>2682</v>
      </c>
      <c r="M24" s="9"/>
    </row>
    <row r="25" spans="2:13" ht="12.75">
      <c r="B25" s="2"/>
      <c r="C25" s="9"/>
      <c r="D25" s="9"/>
      <c r="E25" s="9"/>
      <c r="F25" s="9"/>
      <c r="G25" s="9"/>
      <c r="H25" s="68"/>
      <c r="I25" s="45"/>
      <c r="J25" s="45"/>
      <c r="K25" s="45"/>
      <c r="L25" s="45"/>
      <c r="M25" s="9"/>
    </row>
    <row r="26" spans="2:13" ht="12.75">
      <c r="B26" s="2" t="s">
        <v>269</v>
      </c>
      <c r="C26" s="9"/>
      <c r="D26" s="9"/>
      <c r="E26" s="2"/>
      <c r="F26" s="2"/>
      <c r="G26" s="2"/>
      <c r="H26" s="20"/>
      <c r="I26" s="45">
        <v>465</v>
      </c>
      <c r="J26" s="45">
        <v>708</v>
      </c>
      <c r="K26" s="45">
        <v>465</v>
      </c>
      <c r="L26" s="45">
        <v>708</v>
      </c>
      <c r="M26" s="9"/>
    </row>
    <row r="27" spans="2:16" ht="12.75">
      <c r="B27" s="2" t="s">
        <v>270</v>
      </c>
      <c r="C27" s="9"/>
      <c r="D27" s="9"/>
      <c r="E27" s="9"/>
      <c r="F27" s="9"/>
      <c r="G27" s="9"/>
      <c r="H27" s="68"/>
      <c r="I27" s="67">
        <v>-1527</v>
      </c>
      <c r="J27" s="55">
        <f>-483-137</f>
        <v>-620</v>
      </c>
      <c r="K27" s="67">
        <v>-1527</v>
      </c>
      <c r="L27" s="55">
        <f>-483-137</f>
        <v>-620</v>
      </c>
      <c r="M27" s="9"/>
      <c r="P27" s="5"/>
    </row>
    <row r="28" spans="2:13" ht="12.75">
      <c r="B28" s="2" t="s">
        <v>314</v>
      </c>
      <c r="C28" s="9"/>
      <c r="D28" s="9"/>
      <c r="E28" s="12"/>
      <c r="F28" s="2"/>
      <c r="G28" s="12"/>
      <c r="H28" s="20"/>
      <c r="I28" s="55">
        <v>-1849</v>
      </c>
      <c r="J28" s="55">
        <v>-1473</v>
      </c>
      <c r="K28" s="55">
        <v>-1849</v>
      </c>
      <c r="L28" s="55">
        <v>-1473</v>
      </c>
      <c r="M28" s="9"/>
    </row>
    <row r="29" spans="2:13" ht="12.75">
      <c r="B29" s="2" t="s">
        <v>271</v>
      </c>
      <c r="C29" s="9"/>
      <c r="D29" s="9"/>
      <c r="E29" s="9"/>
      <c r="F29" s="9"/>
      <c r="G29" s="9"/>
      <c r="H29" s="68"/>
      <c r="I29" s="186">
        <v>0</v>
      </c>
      <c r="J29" s="186">
        <v>-517</v>
      </c>
      <c r="K29" s="186">
        <v>0</v>
      </c>
      <c r="L29" s="186">
        <v>-517</v>
      </c>
      <c r="M29" s="9"/>
    </row>
    <row r="30" spans="2:13" ht="12.75">
      <c r="B30" s="10" t="s">
        <v>272</v>
      </c>
      <c r="C30" s="9"/>
      <c r="D30" s="9"/>
      <c r="E30" s="2"/>
      <c r="F30" s="9"/>
      <c r="G30" s="2"/>
      <c r="H30" s="20"/>
      <c r="I30" s="104">
        <f>SUM(I24:I29)</f>
        <v>3166</v>
      </c>
      <c r="J30" s="104">
        <f>SUM(J24:J29)</f>
        <v>780</v>
      </c>
      <c r="K30" s="104">
        <f>SUM(K24:K29)</f>
        <v>3166</v>
      </c>
      <c r="L30" s="104">
        <f>SUM(L24:L29)</f>
        <v>780</v>
      </c>
      <c r="M30" s="9"/>
    </row>
    <row r="31" spans="2:13" ht="12.75">
      <c r="B31" s="2" t="s">
        <v>273</v>
      </c>
      <c r="C31" s="9"/>
      <c r="D31" s="9"/>
      <c r="E31" s="9"/>
      <c r="F31" s="9"/>
      <c r="G31" s="9"/>
      <c r="H31" s="68"/>
      <c r="I31" s="46">
        <v>-51</v>
      </c>
      <c r="J31" s="46">
        <v>-42</v>
      </c>
      <c r="K31" s="46">
        <v>-51</v>
      </c>
      <c r="L31" s="46">
        <v>-42</v>
      </c>
      <c r="M31" s="9"/>
    </row>
    <row r="32" spans="2:13" ht="12.75">
      <c r="B32" s="2" t="s">
        <v>325</v>
      </c>
      <c r="C32" s="9"/>
      <c r="D32" s="2"/>
      <c r="E32" s="2"/>
      <c r="F32" s="2"/>
      <c r="G32" s="9"/>
      <c r="H32" s="68"/>
      <c r="I32" s="45">
        <v>192</v>
      </c>
      <c r="J32" s="45">
        <v>71</v>
      </c>
      <c r="K32" s="45">
        <v>192</v>
      </c>
      <c r="L32" s="45">
        <v>71</v>
      </c>
      <c r="M32" s="9"/>
    </row>
    <row r="33" spans="2:13" ht="12.75">
      <c r="B33" s="10" t="s">
        <v>318</v>
      </c>
      <c r="C33" s="9"/>
      <c r="D33" s="9"/>
      <c r="E33" s="9"/>
      <c r="F33" s="12"/>
      <c r="G33" s="2"/>
      <c r="H33" s="69"/>
      <c r="I33" s="48">
        <f>SUM(I30:I32)</f>
        <v>3307</v>
      </c>
      <c r="J33" s="48">
        <f>SUM(J30:J32)</f>
        <v>809</v>
      </c>
      <c r="K33" s="48">
        <f>SUM(K30:K32)</f>
        <v>3307</v>
      </c>
      <c r="L33" s="48">
        <f>SUM(L30:L32)</f>
        <v>809</v>
      </c>
      <c r="M33" s="9"/>
    </row>
    <row r="34" spans="2:16" ht="12.75">
      <c r="B34" s="2" t="s">
        <v>16</v>
      </c>
      <c r="C34" s="9"/>
      <c r="D34" s="9"/>
      <c r="E34" s="9"/>
      <c r="F34" s="9"/>
      <c r="G34" s="2"/>
      <c r="H34" s="20" t="s">
        <v>173</v>
      </c>
      <c r="I34" s="46">
        <v>-152</v>
      </c>
      <c r="J34" s="46">
        <v>67</v>
      </c>
      <c r="K34" s="46">
        <v>-152</v>
      </c>
      <c r="L34" s="46">
        <v>67</v>
      </c>
      <c r="M34" s="9"/>
      <c r="N34" s="170"/>
      <c r="O34" s="119"/>
      <c r="P34" s="171"/>
    </row>
    <row r="35" spans="2:13" ht="12.75">
      <c r="B35" s="10" t="s">
        <v>237</v>
      </c>
      <c r="C35" s="9"/>
      <c r="D35" s="9"/>
      <c r="E35" s="9"/>
      <c r="F35" s="12"/>
      <c r="G35" s="2"/>
      <c r="H35" s="69"/>
      <c r="I35" s="53">
        <f>SUM(I33:I34)</f>
        <v>3155</v>
      </c>
      <c r="J35" s="53">
        <f>SUM(J33:J34)</f>
        <v>876</v>
      </c>
      <c r="K35" s="53">
        <f>SUM(K33:K34)</f>
        <v>3155</v>
      </c>
      <c r="L35" s="53">
        <f>SUM(L33:L34)</f>
        <v>876</v>
      </c>
      <c r="M35" s="9"/>
    </row>
    <row r="36" spans="2:13" ht="12.75">
      <c r="B36" s="2"/>
      <c r="C36" s="9"/>
      <c r="D36" s="9"/>
      <c r="E36" s="9"/>
      <c r="F36" s="9"/>
      <c r="G36" s="9"/>
      <c r="H36" s="68"/>
      <c r="I36" s="45"/>
      <c r="J36" s="45"/>
      <c r="K36" s="45"/>
      <c r="L36" s="45"/>
      <c r="M36" s="9"/>
    </row>
    <row r="37" spans="2:13" ht="12.75">
      <c r="B37" s="10" t="s">
        <v>274</v>
      </c>
      <c r="C37" s="9"/>
      <c r="D37" s="9"/>
      <c r="E37" s="9"/>
      <c r="F37" s="9"/>
      <c r="G37" s="9"/>
      <c r="H37" s="68"/>
      <c r="I37" s="45"/>
      <c r="J37" s="45"/>
      <c r="K37" s="45"/>
      <c r="L37" s="45"/>
      <c r="M37" s="9"/>
    </row>
    <row r="38" spans="2:13" ht="12.75">
      <c r="B38" s="2" t="s">
        <v>275</v>
      </c>
      <c r="C38" s="9"/>
      <c r="D38" s="9"/>
      <c r="E38" s="9"/>
      <c r="F38" s="9"/>
      <c r="G38" s="9"/>
      <c r="H38" s="68"/>
      <c r="I38" s="45">
        <f>+K145</f>
        <v>-1343</v>
      </c>
      <c r="J38" s="45">
        <f>+K153</f>
        <v>647</v>
      </c>
      <c r="K38" s="45">
        <f>I38</f>
        <v>-1343</v>
      </c>
      <c r="L38" s="45">
        <f>+J38</f>
        <v>647</v>
      </c>
      <c r="M38" s="9"/>
    </row>
    <row r="39" spans="2:13" ht="13.5" thickBot="1">
      <c r="B39" s="10" t="s">
        <v>277</v>
      </c>
      <c r="C39" s="9"/>
      <c r="D39" s="9"/>
      <c r="E39" s="9"/>
      <c r="F39" s="9"/>
      <c r="G39" s="9"/>
      <c r="H39" s="68"/>
      <c r="I39" s="49">
        <f>+I35+I38</f>
        <v>1812</v>
      </c>
      <c r="J39" s="49">
        <f>+J35+J38</f>
        <v>1523</v>
      </c>
      <c r="K39" s="49">
        <f>+K35+K38</f>
        <v>1812</v>
      </c>
      <c r="L39" s="49">
        <f>+L35+L38</f>
        <v>1523</v>
      </c>
      <c r="M39" s="9"/>
    </row>
    <row r="40" spans="2:13" ht="13.5" thickTop="1">
      <c r="B40" s="2"/>
      <c r="C40" s="9"/>
      <c r="D40" s="9"/>
      <c r="E40" s="9"/>
      <c r="F40" s="9"/>
      <c r="G40" s="9"/>
      <c r="H40" s="68"/>
      <c r="I40" s="45"/>
      <c r="J40" s="45"/>
      <c r="K40" s="45"/>
      <c r="L40" s="45"/>
      <c r="M40" s="9"/>
    </row>
    <row r="41" spans="2:13" ht="12.75">
      <c r="B41" s="2" t="s">
        <v>278</v>
      </c>
      <c r="C41" s="9"/>
      <c r="D41" s="9"/>
      <c r="E41" s="9"/>
      <c r="F41" s="9"/>
      <c r="G41" s="9"/>
      <c r="H41" s="68"/>
      <c r="I41" s="45"/>
      <c r="J41" s="45"/>
      <c r="K41" s="45"/>
      <c r="L41" s="45"/>
      <c r="M41" s="9"/>
    </row>
    <row r="42" spans="2:13" ht="12.75">
      <c r="B42" s="2"/>
      <c r="C42" s="9" t="s">
        <v>280</v>
      </c>
      <c r="D42" s="9"/>
      <c r="E42" s="9"/>
      <c r="F42" s="9"/>
      <c r="G42" s="9"/>
      <c r="H42" s="68"/>
      <c r="I42" s="45">
        <f>I35</f>
        <v>3155</v>
      </c>
      <c r="J42" s="45">
        <f>J35</f>
        <v>876</v>
      </c>
      <c r="K42" s="45">
        <f>K35</f>
        <v>3155</v>
      </c>
      <c r="L42" s="45">
        <f>L35</f>
        <v>876</v>
      </c>
      <c r="M42" s="9"/>
    </row>
    <row r="43" spans="2:13" ht="12.75">
      <c r="B43" s="2"/>
      <c r="C43" s="9"/>
      <c r="D43" s="9"/>
      <c r="E43" s="9"/>
      <c r="F43" s="9"/>
      <c r="G43" s="9"/>
      <c r="H43" s="68"/>
      <c r="I43" s="45"/>
      <c r="J43" s="45"/>
      <c r="K43" s="45"/>
      <c r="L43" s="45"/>
      <c r="M43" s="9"/>
    </row>
    <row r="44" spans="2:13" ht="12.75">
      <c r="B44" s="2" t="s">
        <v>279</v>
      </c>
      <c r="C44" s="9"/>
      <c r="D44" s="9"/>
      <c r="E44" s="9"/>
      <c r="F44" s="9"/>
      <c r="G44" s="9"/>
      <c r="H44" s="68"/>
      <c r="I44" s="45"/>
      <c r="J44" s="45"/>
      <c r="K44" s="45"/>
      <c r="L44" s="45"/>
      <c r="M44" s="9"/>
    </row>
    <row r="45" spans="2:13" ht="12.75">
      <c r="B45" s="2"/>
      <c r="C45" s="9" t="s">
        <v>280</v>
      </c>
      <c r="D45" s="9"/>
      <c r="E45" s="9"/>
      <c r="F45" s="9"/>
      <c r="G45" s="9"/>
      <c r="H45" s="68"/>
      <c r="I45" s="45">
        <f>+I39</f>
        <v>1812</v>
      </c>
      <c r="J45" s="45">
        <f>+J39</f>
        <v>1523</v>
      </c>
      <c r="K45" s="45">
        <f>+K39</f>
        <v>1812</v>
      </c>
      <c r="L45" s="45">
        <f>+L39</f>
        <v>1523</v>
      </c>
      <c r="M45" s="9"/>
    </row>
    <row r="46" spans="2:13" ht="12.75">
      <c r="B46" s="2"/>
      <c r="C46" s="9"/>
      <c r="D46" s="9"/>
      <c r="E46" s="9"/>
      <c r="F46" s="9"/>
      <c r="G46" s="9"/>
      <c r="H46" s="9"/>
      <c r="I46" s="45"/>
      <c r="J46" s="45"/>
      <c r="K46" s="45"/>
      <c r="L46" s="45"/>
      <c r="M46" s="9"/>
    </row>
    <row r="47" spans="2:13" ht="12.75">
      <c r="B47" s="10" t="s">
        <v>313</v>
      </c>
      <c r="C47" s="2"/>
      <c r="D47" s="9"/>
      <c r="E47" s="2"/>
      <c r="F47" s="9"/>
      <c r="G47" s="9"/>
      <c r="H47" s="9"/>
      <c r="I47" s="46" t="s">
        <v>18</v>
      </c>
      <c r="J47" s="45"/>
      <c r="K47" s="45"/>
      <c r="L47" s="45"/>
      <c r="M47" s="9"/>
    </row>
    <row r="48" spans="2:13" ht="12.75">
      <c r="B48" s="9"/>
      <c r="C48" s="2" t="s">
        <v>19</v>
      </c>
      <c r="D48" s="2" t="s">
        <v>26</v>
      </c>
      <c r="E48" s="9"/>
      <c r="F48" s="9"/>
      <c r="G48" s="9"/>
      <c r="H48" s="2"/>
      <c r="I48" s="51">
        <f>I35/I49*100</f>
        <v>7.739292547711328</v>
      </c>
      <c r="J48" s="51">
        <f>J35/J49*100</f>
        <v>2.1388285274800403</v>
      </c>
      <c r="K48" s="51">
        <f>K35/K49*100</f>
        <v>7.739292547711328</v>
      </c>
      <c r="L48" s="51">
        <f>L35/L49*100</f>
        <v>2.1388285274800403</v>
      </c>
      <c r="M48" s="9"/>
    </row>
    <row r="49" spans="2:13" ht="12.75">
      <c r="B49" s="9"/>
      <c r="C49" s="9"/>
      <c r="D49" s="2" t="s">
        <v>20</v>
      </c>
      <c r="E49" s="12"/>
      <c r="F49" s="12"/>
      <c r="G49" s="12"/>
      <c r="H49" s="12"/>
      <c r="I49" s="172">
        <v>40766</v>
      </c>
      <c r="J49" s="172">
        <v>40957</v>
      </c>
      <c r="K49" s="173">
        <v>40766</v>
      </c>
      <c r="L49" s="172">
        <v>40957</v>
      </c>
      <c r="M49" s="9"/>
    </row>
    <row r="50" spans="2:13" ht="12.75">
      <c r="B50" s="9"/>
      <c r="C50" s="9"/>
      <c r="D50" s="2" t="s">
        <v>21</v>
      </c>
      <c r="E50" s="9"/>
      <c r="F50" s="9"/>
      <c r="G50" s="9"/>
      <c r="H50" s="9"/>
      <c r="I50" s="45"/>
      <c r="J50" s="45"/>
      <c r="K50" s="45"/>
      <c r="L50" s="45"/>
      <c r="M50" s="9"/>
    </row>
    <row r="51" spans="2:13" ht="12.75">
      <c r="B51" s="9"/>
      <c r="C51" s="9"/>
      <c r="D51" s="2"/>
      <c r="E51" s="9"/>
      <c r="F51" s="9"/>
      <c r="G51" s="9"/>
      <c r="H51" s="9"/>
      <c r="I51" s="45"/>
      <c r="J51" s="45"/>
      <c r="K51" s="45"/>
      <c r="L51" s="45"/>
      <c r="M51" s="9"/>
    </row>
    <row r="52" spans="2:13" ht="12.75">
      <c r="B52" s="9"/>
      <c r="C52" s="2" t="s">
        <v>22</v>
      </c>
      <c r="D52" s="2" t="s">
        <v>23</v>
      </c>
      <c r="E52" s="9"/>
      <c r="F52" s="2"/>
      <c r="G52" s="2"/>
      <c r="H52" s="2"/>
      <c r="I52" s="52" t="s">
        <v>170</v>
      </c>
      <c r="J52" s="52" t="s">
        <v>170</v>
      </c>
      <c r="K52" s="52" t="s">
        <v>170</v>
      </c>
      <c r="L52" s="52" t="s">
        <v>170</v>
      </c>
      <c r="M52" s="9"/>
    </row>
    <row r="53" spans="2:13" ht="12.75">
      <c r="B53" s="9"/>
      <c r="C53" s="9"/>
      <c r="D53" s="2" t="s">
        <v>20</v>
      </c>
      <c r="E53" s="2"/>
      <c r="F53" s="2"/>
      <c r="G53" s="2"/>
      <c r="H53" s="9"/>
      <c r="I53" s="174" t="s">
        <v>170</v>
      </c>
      <c r="J53" s="174" t="s">
        <v>170</v>
      </c>
      <c r="K53" s="174" t="s">
        <v>170</v>
      </c>
      <c r="L53" s="174" t="s">
        <v>170</v>
      </c>
      <c r="M53" s="9"/>
    </row>
    <row r="54" spans="2:13" ht="12.75">
      <c r="B54" s="10"/>
      <c r="C54" s="9"/>
      <c r="D54" s="2" t="s">
        <v>24</v>
      </c>
      <c r="E54" s="9"/>
      <c r="F54" s="9"/>
      <c r="G54" s="9"/>
      <c r="H54" s="9"/>
      <c r="I54" s="45"/>
      <c r="J54" s="45"/>
      <c r="K54" s="45"/>
      <c r="L54" s="45"/>
      <c r="M54" s="9"/>
    </row>
    <row r="55" spans="2:13" ht="12.75">
      <c r="B55" s="10"/>
      <c r="C55" s="9"/>
      <c r="D55" s="9"/>
      <c r="E55" s="9"/>
      <c r="F55" s="9"/>
      <c r="G55" s="9"/>
      <c r="H55" s="9"/>
      <c r="I55" s="44"/>
      <c r="J55" s="44"/>
      <c r="K55" s="44"/>
      <c r="L55" s="44"/>
      <c r="M55" s="9"/>
    </row>
    <row r="56" spans="2:13" ht="12.75">
      <c r="B56" s="2" t="s">
        <v>25</v>
      </c>
      <c r="C56" s="9"/>
      <c r="D56" s="9"/>
      <c r="E56" s="9"/>
      <c r="F56" s="9"/>
      <c r="G56" s="9"/>
      <c r="H56" s="9"/>
      <c r="I56" s="9"/>
      <c r="J56" s="9"/>
      <c r="K56" s="9"/>
      <c r="L56" s="9"/>
      <c r="M56" s="9"/>
    </row>
    <row r="57" ht="12.75">
      <c r="B57" s="7"/>
    </row>
    <row r="58" ht="12.75">
      <c r="B58" s="7"/>
    </row>
    <row r="59" ht="12.75"/>
    <row r="60" ht="12.75"/>
    <row r="61" ht="12.75"/>
    <row r="62" ht="12.75"/>
    <row r="63" ht="12.75"/>
    <row r="64" spans="2:11" ht="12.75">
      <c r="B64" s="11" t="s">
        <v>281</v>
      </c>
      <c r="C64" s="9"/>
      <c r="D64" s="9"/>
      <c r="E64" s="9"/>
      <c r="F64" s="9"/>
      <c r="G64" s="9"/>
      <c r="H64" s="9"/>
      <c r="I64" s="9"/>
      <c r="J64" s="9"/>
      <c r="K64" s="9"/>
    </row>
    <row r="65" spans="2:12" ht="12.75">
      <c r="B65" s="9"/>
      <c r="C65" s="9"/>
      <c r="D65" s="9"/>
      <c r="E65" s="9"/>
      <c r="F65" s="9"/>
      <c r="G65" s="9"/>
      <c r="H65" s="9"/>
      <c r="I65" s="9"/>
      <c r="J65" s="9"/>
      <c r="K65" s="9"/>
      <c r="L65" s="157" t="s">
        <v>179</v>
      </c>
    </row>
    <row r="66" spans="2:12" ht="12.75">
      <c r="B66" s="9"/>
      <c r="C66" s="9"/>
      <c r="D66" s="9"/>
      <c r="E66" s="9"/>
      <c r="F66" s="9"/>
      <c r="G66" s="9"/>
      <c r="I66" s="17"/>
      <c r="J66" s="17" t="s">
        <v>57</v>
      </c>
      <c r="L66" s="17" t="s">
        <v>56</v>
      </c>
    </row>
    <row r="67" spans="2:12" ht="12.75">
      <c r="B67" s="9"/>
      <c r="C67" s="9"/>
      <c r="D67" s="9"/>
      <c r="F67" s="17"/>
      <c r="G67" s="17"/>
      <c r="H67" s="20"/>
      <c r="J67" s="17" t="s">
        <v>58</v>
      </c>
      <c r="L67" s="17" t="s">
        <v>27</v>
      </c>
    </row>
    <row r="68" spans="2:12" ht="12.75">
      <c r="B68" s="9"/>
      <c r="C68" s="9"/>
      <c r="D68" s="9"/>
      <c r="E68" s="9"/>
      <c r="F68" s="9"/>
      <c r="H68" s="20" t="s">
        <v>11</v>
      </c>
      <c r="J68" s="96">
        <f>I19</f>
        <v>40268</v>
      </c>
      <c r="L68" s="164">
        <v>40178</v>
      </c>
    </row>
    <row r="69" spans="2:12" ht="12.75">
      <c r="B69" s="9"/>
      <c r="C69" s="9"/>
      <c r="D69" s="9"/>
      <c r="E69" s="9"/>
      <c r="F69" s="9"/>
      <c r="H69" s="68"/>
      <c r="J69" s="17" t="s">
        <v>12</v>
      </c>
      <c r="L69" s="17" t="s">
        <v>12</v>
      </c>
    </row>
    <row r="70" spans="2:12" ht="12.75">
      <c r="B70" s="9"/>
      <c r="C70" s="9"/>
      <c r="D70" s="9"/>
      <c r="E70" s="9"/>
      <c r="F70" s="9"/>
      <c r="H70" s="68"/>
      <c r="I70" s="9"/>
      <c r="J70" s="17"/>
      <c r="K70" s="9"/>
      <c r="L70" s="17"/>
    </row>
    <row r="71" spans="2:12" ht="12.75">
      <c r="B71" s="10" t="s">
        <v>28</v>
      </c>
      <c r="C71" s="9"/>
      <c r="D71" s="9"/>
      <c r="E71" s="9"/>
      <c r="F71" s="9"/>
      <c r="H71" s="68"/>
      <c r="I71" s="9"/>
      <c r="J71" s="45"/>
      <c r="K71" s="45"/>
      <c r="L71" s="45"/>
    </row>
    <row r="72" spans="2:12" ht="12.75">
      <c r="B72" s="2" t="s">
        <v>29</v>
      </c>
      <c r="C72" s="9"/>
      <c r="D72" s="9"/>
      <c r="E72" s="9"/>
      <c r="F72" s="9"/>
      <c r="H72" s="68"/>
      <c r="I72" s="9"/>
      <c r="J72" s="45"/>
      <c r="K72" s="45"/>
      <c r="L72" s="45"/>
    </row>
    <row r="73" spans="2:12" ht="12.75">
      <c r="B73" s="9"/>
      <c r="C73" s="2" t="s">
        <v>30</v>
      </c>
      <c r="D73" s="9"/>
      <c r="E73" s="2"/>
      <c r="F73" s="2"/>
      <c r="H73" s="20" t="s">
        <v>59</v>
      </c>
      <c r="I73" s="9"/>
      <c r="J73" s="45">
        <v>34854</v>
      </c>
      <c r="K73" s="46"/>
      <c r="L73" s="45">
        <v>35946</v>
      </c>
    </row>
    <row r="74" spans="2:12" ht="12.75">
      <c r="B74" s="9"/>
      <c r="C74" s="2" t="s">
        <v>319</v>
      </c>
      <c r="D74" s="9"/>
      <c r="E74" s="9"/>
      <c r="F74" s="12"/>
      <c r="H74" s="68"/>
      <c r="I74" s="9"/>
      <c r="J74" s="46">
        <v>5686</v>
      </c>
      <c r="K74" s="45"/>
      <c r="L74" s="46">
        <v>5747</v>
      </c>
    </row>
    <row r="75" spans="2:15" ht="12.75">
      <c r="B75" s="9"/>
      <c r="C75" s="9"/>
      <c r="D75" s="9"/>
      <c r="E75" s="9"/>
      <c r="F75" s="9"/>
      <c r="H75" s="68"/>
      <c r="I75" s="25"/>
      <c r="J75" s="53">
        <f>SUM(J73:J74)</f>
        <v>40540</v>
      </c>
      <c r="K75" s="54"/>
      <c r="L75" s="53">
        <f>SUM(L73:L74)</f>
        <v>41693</v>
      </c>
      <c r="O75" s="74"/>
    </row>
    <row r="76" spans="2:15" ht="12.75">
      <c r="B76" s="9"/>
      <c r="C76" s="9"/>
      <c r="D76" s="9"/>
      <c r="E76" s="9"/>
      <c r="F76" s="9"/>
      <c r="H76" s="68"/>
      <c r="I76" s="57"/>
      <c r="J76" s="55"/>
      <c r="K76" s="56"/>
      <c r="L76" s="55"/>
      <c r="O76" s="74"/>
    </row>
    <row r="77" spans="2:11" ht="12.75">
      <c r="B77" s="2" t="s">
        <v>31</v>
      </c>
      <c r="C77" s="9"/>
      <c r="D77" s="9"/>
      <c r="E77" s="9"/>
      <c r="F77" s="9"/>
      <c r="H77" s="68"/>
      <c r="I77" s="9"/>
      <c r="J77" s="45"/>
      <c r="K77" s="45"/>
    </row>
    <row r="78" spans="2:13" ht="12.75">
      <c r="B78" s="9"/>
      <c r="C78" s="2" t="s">
        <v>32</v>
      </c>
      <c r="D78" s="9"/>
      <c r="E78" s="9"/>
      <c r="F78" s="9"/>
      <c r="H78" s="20" t="s">
        <v>17</v>
      </c>
      <c r="I78" s="9"/>
      <c r="J78" s="45">
        <v>19981</v>
      </c>
      <c r="K78" s="45"/>
      <c r="L78" s="45">
        <v>18653</v>
      </c>
      <c r="M78" s="6"/>
    </row>
    <row r="79" spans="2:12" ht="12.75">
      <c r="B79" s="9"/>
      <c r="C79" s="2" t="s">
        <v>33</v>
      </c>
      <c r="D79" s="9"/>
      <c r="E79" s="9"/>
      <c r="F79" s="9"/>
      <c r="H79" s="68"/>
      <c r="I79" s="9"/>
      <c r="J79" s="45">
        <f>35359-80</f>
        <v>35279</v>
      </c>
      <c r="K79" s="45"/>
      <c r="L79" s="45">
        <f>31826-24</f>
        <v>31802</v>
      </c>
    </row>
    <row r="80" spans="2:12" ht="12.75">
      <c r="B80" s="9"/>
      <c r="C80" s="2" t="s">
        <v>326</v>
      </c>
      <c r="D80" s="9"/>
      <c r="E80" s="12"/>
      <c r="F80" s="9"/>
      <c r="H80" s="68"/>
      <c r="I80" s="9"/>
      <c r="J80" s="45">
        <v>6415</v>
      </c>
      <c r="K80" s="45"/>
      <c r="L80" s="45">
        <v>6259</v>
      </c>
    </row>
    <row r="81" spans="2:12" ht="12.75">
      <c r="B81" s="9"/>
      <c r="C81" s="2" t="s">
        <v>34</v>
      </c>
      <c r="D81" s="9"/>
      <c r="E81" s="9"/>
      <c r="F81" s="9"/>
      <c r="H81" s="68"/>
      <c r="I81" s="9"/>
      <c r="J81" s="45">
        <v>196</v>
      </c>
      <c r="K81" s="45"/>
      <c r="L81" s="45">
        <v>199</v>
      </c>
    </row>
    <row r="82" spans="2:15" ht="12.75">
      <c r="B82" s="9"/>
      <c r="C82" s="2" t="s">
        <v>35</v>
      </c>
      <c r="D82" s="9"/>
      <c r="E82" s="9"/>
      <c r="F82" s="9"/>
      <c r="H82" s="68"/>
      <c r="I82" s="9"/>
      <c r="J82" s="45">
        <v>32643</v>
      </c>
      <c r="K82" s="45"/>
      <c r="L82" s="45">
        <f>31840</f>
        <v>31840</v>
      </c>
      <c r="O82" s="76"/>
    </row>
    <row r="83" spans="2:16" ht="12.75">
      <c r="B83" s="9"/>
      <c r="C83" s="2" t="s">
        <v>36</v>
      </c>
      <c r="D83" s="9"/>
      <c r="E83" s="9"/>
      <c r="F83" s="9"/>
      <c r="H83" s="70"/>
      <c r="I83" s="9"/>
      <c r="J83" s="45">
        <v>6071</v>
      </c>
      <c r="K83" s="47"/>
      <c r="L83" s="45">
        <v>4978</v>
      </c>
      <c r="M83" s="104"/>
      <c r="O83" s="76"/>
      <c r="P83" s="104"/>
    </row>
    <row r="84" spans="2:15" ht="12.75">
      <c r="B84" s="9"/>
      <c r="C84" s="9"/>
      <c r="D84" s="9"/>
      <c r="E84" s="9"/>
      <c r="F84" s="9"/>
      <c r="H84" s="68"/>
      <c r="I84" s="25"/>
      <c r="J84" s="53">
        <f>SUM(J78:J83)</f>
        <v>100585</v>
      </c>
      <c r="K84" s="54"/>
      <c r="L84" s="53">
        <f>SUM(L78:L83)</f>
        <v>93731</v>
      </c>
      <c r="O84" s="74"/>
    </row>
    <row r="85" spans="2:12" ht="13.5" thickBot="1">
      <c r="B85" s="10" t="s">
        <v>37</v>
      </c>
      <c r="C85" s="9"/>
      <c r="D85" s="9"/>
      <c r="E85" s="9"/>
      <c r="F85" s="9"/>
      <c r="H85" s="68"/>
      <c r="I85" s="36"/>
      <c r="J85" s="58">
        <f>J75+J84</f>
        <v>141125</v>
      </c>
      <c r="K85" s="49"/>
      <c r="L85" s="58">
        <f>L75+L84</f>
        <v>135424</v>
      </c>
    </row>
    <row r="86" spans="2:12" ht="13.5" thickTop="1">
      <c r="B86" s="2"/>
      <c r="C86" s="9"/>
      <c r="D86" s="9"/>
      <c r="E86" s="9"/>
      <c r="F86" s="9"/>
      <c r="H86" s="68"/>
      <c r="I86" s="9"/>
      <c r="J86" s="45"/>
      <c r="K86" s="45"/>
      <c r="L86" s="45"/>
    </row>
    <row r="87" spans="2:12" ht="12.75">
      <c r="B87" s="2"/>
      <c r="C87" s="9"/>
      <c r="D87" s="9"/>
      <c r="E87" s="9"/>
      <c r="F87" s="9"/>
      <c r="H87" s="68"/>
      <c r="I87" s="9"/>
      <c r="J87" s="45"/>
      <c r="K87" s="45"/>
      <c r="L87" s="45"/>
    </row>
    <row r="88" spans="2:12" ht="12.75">
      <c r="B88" s="10" t="s">
        <v>38</v>
      </c>
      <c r="C88" s="9"/>
      <c r="D88" s="9"/>
      <c r="E88" s="9"/>
      <c r="F88" s="9"/>
      <c r="H88" s="68"/>
      <c r="I88" s="9"/>
      <c r="J88" s="45"/>
      <c r="K88" s="45"/>
      <c r="L88" s="45"/>
    </row>
    <row r="89" spans="2:12" ht="12.75">
      <c r="B89" s="2" t="s">
        <v>39</v>
      </c>
      <c r="C89" s="9"/>
      <c r="D89" s="9"/>
      <c r="E89" s="9"/>
      <c r="F89" s="9"/>
      <c r="H89" s="68"/>
      <c r="I89" s="9"/>
      <c r="J89" s="45"/>
      <c r="K89" s="45"/>
      <c r="L89" s="45"/>
    </row>
    <row r="90" spans="2:13" ht="12.75">
      <c r="B90" s="9"/>
      <c r="C90" s="2" t="s">
        <v>40</v>
      </c>
      <c r="D90" s="9"/>
      <c r="E90" s="9"/>
      <c r="F90" s="9"/>
      <c r="H90" s="20" t="s">
        <v>171</v>
      </c>
      <c r="I90" s="9"/>
      <c r="J90" s="45">
        <v>40957</v>
      </c>
      <c r="K90" s="45"/>
      <c r="L90" s="45">
        <v>40957</v>
      </c>
      <c r="M90" s="6"/>
    </row>
    <row r="91" spans="2:12" ht="12.75">
      <c r="B91" s="9"/>
      <c r="C91" s="2" t="s">
        <v>182</v>
      </c>
      <c r="D91" s="9"/>
      <c r="E91" s="9"/>
      <c r="F91" s="9"/>
      <c r="H91" s="68"/>
      <c r="I91" s="9"/>
      <c r="J91" s="45">
        <v>-238</v>
      </c>
      <c r="K91" s="45"/>
      <c r="L91" s="45">
        <v>-213</v>
      </c>
    </row>
    <row r="92" spans="2:12" ht="12.75">
      <c r="B92" s="9"/>
      <c r="C92" s="2" t="s">
        <v>41</v>
      </c>
      <c r="D92" s="9"/>
      <c r="E92" s="9"/>
      <c r="F92" s="9"/>
      <c r="H92" s="68"/>
      <c r="I92" s="9"/>
      <c r="J92" s="45">
        <v>7162</v>
      </c>
      <c r="K92" s="45"/>
      <c r="L92" s="45">
        <v>7162</v>
      </c>
    </row>
    <row r="93" spans="2:22" ht="12.75">
      <c r="B93" s="9"/>
      <c r="C93" s="2" t="s">
        <v>42</v>
      </c>
      <c r="D93" s="9"/>
      <c r="E93" s="9"/>
      <c r="F93" s="9"/>
      <c r="H93" s="68"/>
      <c r="I93" s="9"/>
      <c r="J93" s="45">
        <v>1242</v>
      </c>
      <c r="K93" s="45"/>
      <c r="L93" s="45">
        <v>838</v>
      </c>
      <c r="N93" s="4"/>
      <c r="S93" s="6"/>
      <c r="T93" s="4"/>
      <c r="V93" s="6"/>
    </row>
    <row r="94" spans="2:22" ht="12.75">
      <c r="B94" s="9"/>
      <c r="C94" s="2" t="s">
        <v>172</v>
      </c>
      <c r="D94" s="9"/>
      <c r="E94" s="9"/>
      <c r="F94" s="9"/>
      <c r="H94" s="68"/>
      <c r="I94" s="9"/>
      <c r="J94" s="45">
        <v>1506</v>
      </c>
      <c r="K94" s="45"/>
      <c r="L94" s="45">
        <v>2849</v>
      </c>
      <c r="N94" s="4"/>
      <c r="S94" s="6"/>
      <c r="T94" s="4"/>
      <c r="V94" s="6"/>
    </row>
    <row r="95" spans="2:12" ht="12.75">
      <c r="B95" s="9"/>
      <c r="C95" s="2" t="s">
        <v>43</v>
      </c>
      <c r="D95" s="9"/>
      <c r="E95" s="9"/>
      <c r="F95" s="9"/>
      <c r="H95" s="70"/>
      <c r="I95" s="9"/>
      <c r="J95" s="45">
        <v>57467</v>
      </c>
      <c r="K95" s="47"/>
      <c r="L95" s="45">
        <v>54716</v>
      </c>
    </row>
    <row r="96" spans="2:13" ht="12.75">
      <c r="B96" s="2" t="s">
        <v>44</v>
      </c>
      <c r="C96" s="9"/>
      <c r="D96" s="9"/>
      <c r="E96" s="9"/>
      <c r="F96" s="9"/>
      <c r="H96" s="68"/>
      <c r="I96" s="25"/>
      <c r="J96" s="53">
        <f>SUM(J90:J95)</f>
        <v>108096</v>
      </c>
      <c r="K96" s="53"/>
      <c r="L96" s="59">
        <f>SUM(L90:L95)</f>
        <v>106309</v>
      </c>
      <c r="M96" s="15"/>
    </row>
    <row r="97" spans="2:13" ht="12.75">
      <c r="B97" s="2"/>
      <c r="C97" s="9"/>
      <c r="D97" s="9"/>
      <c r="E97" s="9"/>
      <c r="F97" s="9"/>
      <c r="H97" s="68"/>
      <c r="I97" s="9"/>
      <c r="J97" s="45"/>
      <c r="K97" s="45"/>
      <c r="L97" s="45"/>
      <c r="M97" s="15"/>
    </row>
    <row r="98" spans="2:12" ht="12.75">
      <c r="B98" s="2" t="s">
        <v>45</v>
      </c>
      <c r="C98" s="9"/>
      <c r="D98" s="9"/>
      <c r="E98" s="9"/>
      <c r="F98" s="9"/>
      <c r="H98" s="68"/>
      <c r="I98" s="9"/>
      <c r="J98" s="45"/>
      <c r="K98" s="45"/>
      <c r="L98" s="45"/>
    </row>
    <row r="99" spans="2:15" ht="12.75">
      <c r="B99" s="9"/>
      <c r="C99" s="2" t="s">
        <v>180</v>
      </c>
      <c r="D99" s="9"/>
      <c r="E99" s="9"/>
      <c r="F99" s="9"/>
      <c r="H99" s="68"/>
      <c r="I99" s="9"/>
      <c r="J99" s="45">
        <v>1164</v>
      </c>
      <c r="K99" s="45"/>
      <c r="L99" s="45">
        <v>1138</v>
      </c>
      <c r="O99" s="76"/>
    </row>
    <row r="100" spans="2:12" ht="12.75">
      <c r="B100" s="9"/>
      <c r="C100" s="2" t="s">
        <v>46</v>
      </c>
      <c r="D100" s="9"/>
      <c r="E100" s="9"/>
      <c r="F100" s="9"/>
      <c r="H100" s="68"/>
      <c r="I100" s="9"/>
      <c r="J100" s="45">
        <v>780</v>
      </c>
      <c r="K100" s="45"/>
      <c r="L100" s="45">
        <v>1013</v>
      </c>
    </row>
    <row r="101" spans="2:15" ht="12.75">
      <c r="B101" s="2" t="s">
        <v>15</v>
      </c>
      <c r="C101" s="9"/>
      <c r="D101" s="9"/>
      <c r="E101" s="9"/>
      <c r="F101" s="9"/>
      <c r="H101" s="68"/>
      <c r="I101" s="25"/>
      <c r="J101" s="53">
        <f>SUM(J99:J100)</f>
        <v>1944</v>
      </c>
      <c r="K101" s="54"/>
      <c r="L101" s="53">
        <f>SUM(L99:L100)</f>
        <v>2151</v>
      </c>
      <c r="O101" s="74"/>
    </row>
    <row r="102" spans="2:15" ht="12.75">
      <c r="B102" s="2"/>
      <c r="C102" s="9"/>
      <c r="D102" s="9"/>
      <c r="E102" s="9"/>
      <c r="F102" s="9"/>
      <c r="H102" s="68"/>
      <c r="I102" s="9"/>
      <c r="J102" s="45"/>
      <c r="K102" s="47"/>
      <c r="L102" s="45"/>
      <c r="O102" s="74"/>
    </row>
    <row r="103" spans="2:12" ht="12.75">
      <c r="B103" s="2" t="s">
        <v>47</v>
      </c>
      <c r="C103" s="9"/>
      <c r="D103" s="9"/>
      <c r="E103" s="9"/>
      <c r="F103" s="9"/>
      <c r="H103" s="68"/>
      <c r="I103" s="9"/>
      <c r="J103" s="45"/>
      <c r="K103" s="45"/>
      <c r="L103" s="45"/>
    </row>
    <row r="104" spans="2:12" ht="12.75">
      <c r="B104" s="9"/>
      <c r="C104" s="2" t="s">
        <v>48</v>
      </c>
      <c r="D104" s="9"/>
      <c r="E104" s="9"/>
      <c r="F104" s="9"/>
      <c r="H104" s="68"/>
      <c r="I104" s="9"/>
      <c r="J104" s="45">
        <v>22905</v>
      </c>
      <c r="K104" s="45"/>
      <c r="L104" s="45">
        <v>18100</v>
      </c>
    </row>
    <row r="105" spans="2:12" ht="12.75">
      <c r="B105" s="9"/>
      <c r="C105" s="2" t="s">
        <v>49</v>
      </c>
      <c r="D105" s="9"/>
      <c r="E105" s="9"/>
      <c r="F105" s="9"/>
      <c r="H105" s="68"/>
      <c r="I105" s="9"/>
      <c r="J105" s="45">
        <v>6569</v>
      </c>
      <c r="K105" s="45"/>
      <c r="L105" s="45">
        <v>6418</v>
      </c>
    </row>
    <row r="106" spans="2:12" ht="12.75">
      <c r="B106" s="9"/>
      <c r="C106" s="2" t="s">
        <v>327</v>
      </c>
      <c r="D106" s="9"/>
      <c r="E106" s="9"/>
      <c r="F106" s="2"/>
      <c r="H106" s="68"/>
      <c r="I106" s="9"/>
      <c r="J106" s="46">
        <v>160</v>
      </c>
      <c r="K106" s="45"/>
      <c r="L106" s="46">
        <v>250</v>
      </c>
    </row>
    <row r="107" spans="2:12" ht="12.75">
      <c r="B107" s="9"/>
      <c r="C107" s="2" t="s">
        <v>50</v>
      </c>
      <c r="D107" s="2"/>
      <c r="E107" s="9"/>
      <c r="F107" s="2"/>
      <c r="H107" s="20" t="s">
        <v>60</v>
      </c>
      <c r="I107" s="9"/>
      <c r="J107" s="46">
        <f>595+255</f>
        <v>850</v>
      </c>
      <c r="K107" s="45"/>
      <c r="L107" s="46">
        <f>672+1222-5</f>
        <v>1889</v>
      </c>
    </row>
    <row r="108" spans="2:12" ht="12.75">
      <c r="B108" s="9"/>
      <c r="C108" s="2" t="s">
        <v>51</v>
      </c>
      <c r="D108" s="9"/>
      <c r="E108" s="9"/>
      <c r="F108" s="9"/>
      <c r="H108" s="68"/>
      <c r="I108" s="9"/>
      <c r="J108" s="45">
        <v>601</v>
      </c>
      <c r="K108" s="45"/>
      <c r="L108" s="45">
        <v>307</v>
      </c>
    </row>
    <row r="109" spans="2:14" ht="12.75">
      <c r="B109" s="9"/>
      <c r="C109" s="9"/>
      <c r="D109" s="9"/>
      <c r="E109" s="9"/>
      <c r="F109" s="9"/>
      <c r="H109" s="68"/>
      <c r="I109" s="25"/>
      <c r="J109" s="53">
        <f>SUM(J104:J108)</f>
        <v>31085</v>
      </c>
      <c r="K109" s="53"/>
      <c r="L109" s="53">
        <f>SUM(L104:L108)</f>
        <v>26964</v>
      </c>
      <c r="M109" s="15"/>
      <c r="N109" s="5"/>
    </row>
    <row r="110" spans="2:15" ht="12.75">
      <c r="B110" s="2" t="s">
        <v>52</v>
      </c>
      <c r="C110" s="9"/>
      <c r="D110" s="9"/>
      <c r="E110" s="9"/>
      <c r="F110" s="9"/>
      <c r="H110" s="68"/>
      <c r="I110" s="25"/>
      <c r="J110" s="60">
        <f>J101+J109</f>
        <v>33029</v>
      </c>
      <c r="K110" s="53"/>
      <c r="L110" s="60">
        <f>L101+L109</f>
        <v>29115</v>
      </c>
      <c r="O110" s="120"/>
    </row>
    <row r="111" spans="2:16" ht="13.5" thickBot="1">
      <c r="B111" s="10" t="s">
        <v>61</v>
      </c>
      <c r="C111" s="9"/>
      <c r="D111" s="9"/>
      <c r="E111" s="9"/>
      <c r="F111" s="14"/>
      <c r="H111" s="68"/>
      <c r="I111" s="36"/>
      <c r="J111" s="49">
        <f>J96+J110</f>
        <v>141125</v>
      </c>
      <c r="K111" s="49"/>
      <c r="L111" s="49">
        <f>L96+L110</f>
        <v>135424</v>
      </c>
      <c r="O111" s="76"/>
      <c r="P111" s="76"/>
    </row>
    <row r="112" spans="2:15" ht="13.5" thickTop="1">
      <c r="B112" s="2"/>
      <c r="C112" s="9"/>
      <c r="D112" s="9"/>
      <c r="E112" s="9"/>
      <c r="F112" s="9"/>
      <c r="H112" s="68"/>
      <c r="I112" s="9"/>
      <c r="J112" s="45"/>
      <c r="K112" s="45"/>
      <c r="L112" s="45"/>
      <c r="O112" s="120"/>
    </row>
    <row r="113" spans="2:12" ht="12.75">
      <c r="B113" s="2"/>
      <c r="C113" s="9"/>
      <c r="D113" s="9"/>
      <c r="E113" s="9"/>
      <c r="F113" s="9"/>
      <c r="H113" s="68"/>
      <c r="I113" s="9"/>
      <c r="J113" s="45"/>
      <c r="K113" s="45"/>
      <c r="L113" s="45"/>
    </row>
    <row r="114" spans="2:12" ht="12.75">
      <c r="B114" s="2" t="s">
        <v>53</v>
      </c>
      <c r="C114" s="9"/>
      <c r="D114" s="9"/>
      <c r="E114" s="9"/>
      <c r="F114" s="9"/>
      <c r="H114" s="71"/>
      <c r="I114" s="34"/>
      <c r="J114" s="45"/>
      <c r="K114" s="45"/>
      <c r="L114" s="45"/>
    </row>
    <row r="115" spans="2:12" ht="13.5" thickBot="1">
      <c r="B115" s="2" t="s">
        <v>54</v>
      </c>
      <c r="C115" s="9"/>
      <c r="D115" s="9"/>
      <c r="E115" s="13"/>
      <c r="F115" s="9"/>
      <c r="G115" s="19"/>
      <c r="H115" s="71"/>
      <c r="I115" s="61"/>
      <c r="J115" s="62">
        <f>J96/K49</f>
        <v>2.6516214492469214</v>
      </c>
      <c r="K115" s="50"/>
      <c r="L115" s="62">
        <f>L96/L90</f>
        <v>2.5956246795419586</v>
      </c>
    </row>
    <row r="116" spans="2:8" ht="13.5" thickTop="1">
      <c r="B116" s="3" t="s">
        <v>14</v>
      </c>
      <c r="H116" s="71"/>
    </row>
    <row r="117" ht="12.75">
      <c r="B117" s="3"/>
    </row>
    <row r="118" ht="12.75">
      <c r="B118" s="3"/>
    </row>
    <row r="119" ht="12.75">
      <c r="B119" s="3"/>
    </row>
    <row r="120" ht="12.75">
      <c r="B120" s="3"/>
    </row>
    <row r="121" ht="12.75">
      <c r="B121" s="3"/>
    </row>
    <row r="122" ht="12.75">
      <c r="B122" s="3"/>
    </row>
    <row r="123" ht="12.75"/>
    <row r="124" ht="12.75"/>
    <row r="125" ht="12.75"/>
    <row r="126" spans="2:15" s="9" customFormat="1" ht="12.75">
      <c r="B126" s="11" t="s">
        <v>320</v>
      </c>
      <c r="O126" s="72"/>
    </row>
    <row r="127" spans="2:15" s="9" customFormat="1" ht="12.75">
      <c r="B127" s="10"/>
      <c r="O127" s="72"/>
    </row>
    <row r="128" spans="2:15" s="9" customFormat="1" ht="12.75">
      <c r="B128" s="2"/>
      <c r="O128" s="72"/>
    </row>
    <row r="129" spans="7:15" s="9" customFormat="1" ht="12.75">
      <c r="G129" s="19"/>
      <c r="H129" s="19"/>
      <c r="I129" s="20" t="s">
        <v>328</v>
      </c>
      <c r="J129" s="19"/>
      <c r="K129" s="19"/>
      <c r="L129" s="19"/>
      <c r="O129" s="72"/>
    </row>
    <row r="130" spans="7:15" s="9" customFormat="1" ht="12.75">
      <c r="G130" s="17" t="s">
        <v>14</v>
      </c>
      <c r="H130" s="19"/>
      <c r="I130" s="20" t="s">
        <v>185</v>
      </c>
      <c r="L130" s="17" t="s">
        <v>62</v>
      </c>
      <c r="O130" s="72"/>
    </row>
    <row r="131" spans="7:15" s="9" customFormat="1" ht="12.75">
      <c r="G131" s="19"/>
      <c r="H131" s="19"/>
      <c r="J131" s="19"/>
      <c r="K131" s="63" t="s">
        <v>63</v>
      </c>
      <c r="M131" s="19"/>
      <c r="O131" s="72"/>
    </row>
    <row r="132" spans="7:21" s="9" customFormat="1" ht="12.75">
      <c r="G132" s="21" t="s">
        <v>64</v>
      </c>
      <c r="H132" s="21" t="s">
        <v>65</v>
      </c>
      <c r="I132" s="117" t="s">
        <v>183</v>
      </c>
      <c r="J132" s="21" t="s">
        <v>69</v>
      </c>
      <c r="K132" s="21" t="s">
        <v>312</v>
      </c>
      <c r="L132" s="121" t="s">
        <v>72</v>
      </c>
      <c r="M132" s="21"/>
      <c r="O132" s="72"/>
      <c r="U132" s="10"/>
    </row>
    <row r="133" spans="7:21" s="9" customFormat="1" ht="12.75">
      <c r="G133" s="21" t="s">
        <v>66</v>
      </c>
      <c r="H133" s="21" t="s">
        <v>67</v>
      </c>
      <c r="I133" s="117" t="s">
        <v>184</v>
      </c>
      <c r="J133" s="21" t="s">
        <v>68</v>
      </c>
      <c r="K133" s="21" t="s">
        <v>68</v>
      </c>
      <c r="L133" s="63" t="s">
        <v>70</v>
      </c>
      <c r="M133" s="21" t="s">
        <v>71</v>
      </c>
      <c r="O133" s="72"/>
      <c r="S133" s="10"/>
      <c r="T133" s="10"/>
      <c r="U133" s="10"/>
    </row>
    <row r="134" spans="7:15" s="9" customFormat="1" ht="12.75">
      <c r="G134" s="21" t="s">
        <v>12</v>
      </c>
      <c r="H134" s="21" t="s">
        <v>12</v>
      </c>
      <c r="I134" s="21" t="s">
        <v>12</v>
      </c>
      <c r="J134" s="21" t="s">
        <v>12</v>
      </c>
      <c r="K134" s="21" t="s">
        <v>12</v>
      </c>
      <c r="L134" s="21" t="s">
        <v>12</v>
      </c>
      <c r="M134" s="21" t="s">
        <v>12</v>
      </c>
      <c r="O134" s="72"/>
    </row>
    <row r="135" spans="2:15" s="9" customFormat="1" ht="12.75">
      <c r="B135" s="2"/>
      <c r="O135" s="72"/>
    </row>
    <row r="136" spans="2:15" s="9" customFormat="1" ht="12.75">
      <c r="B136" s="11" t="s">
        <v>202</v>
      </c>
      <c r="G136" s="45"/>
      <c r="H136" s="45"/>
      <c r="J136" s="45"/>
      <c r="K136" s="45"/>
      <c r="L136" s="45"/>
      <c r="M136" s="45"/>
      <c r="O136" s="72"/>
    </row>
    <row r="137" spans="2:15" s="9" customFormat="1" ht="12.75">
      <c r="B137" s="11"/>
      <c r="G137" s="45"/>
      <c r="H137" s="45"/>
      <c r="J137" s="45"/>
      <c r="K137" s="45"/>
      <c r="L137" s="45"/>
      <c r="M137" s="45"/>
      <c r="O137" s="72"/>
    </row>
    <row r="138" spans="2:15" s="9" customFormat="1" ht="12.75">
      <c r="B138" s="2" t="s">
        <v>329</v>
      </c>
      <c r="G138" s="45"/>
      <c r="H138" s="45"/>
      <c r="J138" s="45"/>
      <c r="K138" s="45"/>
      <c r="L138" s="45"/>
      <c r="M138" s="45"/>
      <c r="O138" s="72"/>
    </row>
    <row r="139" spans="2:15" s="9" customFormat="1" ht="12.75">
      <c r="B139" s="9" t="s">
        <v>330</v>
      </c>
      <c r="D139" s="2"/>
      <c r="E139" s="12"/>
      <c r="F139" s="2"/>
      <c r="G139" s="67">
        <v>40957</v>
      </c>
      <c r="H139" s="67">
        <v>7162</v>
      </c>
      <c r="I139" s="181">
        <v>-213</v>
      </c>
      <c r="J139" s="55">
        <v>838</v>
      </c>
      <c r="K139" s="55">
        <f>+L94</f>
        <v>2849</v>
      </c>
      <c r="L139" s="55">
        <v>54735</v>
      </c>
      <c r="M139" s="55">
        <f>SUM(G139:L139)</f>
        <v>106328</v>
      </c>
      <c r="O139" s="72"/>
    </row>
    <row r="140" spans="2:15" s="9" customFormat="1" ht="12.75">
      <c r="B140" s="2" t="s">
        <v>331</v>
      </c>
      <c r="D140" s="2"/>
      <c r="E140" s="12"/>
      <c r="F140" s="2"/>
      <c r="G140" s="206">
        <v>0</v>
      </c>
      <c r="H140" s="206">
        <v>0</v>
      </c>
      <c r="I140" s="180">
        <v>0</v>
      </c>
      <c r="J140" s="186">
        <v>0</v>
      </c>
      <c r="K140" s="186">
        <v>0</v>
      </c>
      <c r="L140" s="186">
        <f>-15-4</f>
        <v>-19</v>
      </c>
      <c r="M140" s="186">
        <f>SUM(G140:L140)</f>
        <v>-19</v>
      </c>
      <c r="O140" s="72"/>
    </row>
    <row r="141" spans="2:15" s="9" customFormat="1" ht="12.75">
      <c r="B141" s="2" t="s">
        <v>332</v>
      </c>
      <c r="D141" s="2"/>
      <c r="E141" s="12"/>
      <c r="F141" s="2"/>
      <c r="G141" s="48">
        <f aca="true" t="shared" si="0" ref="G141:M141">SUM(G139:G140)</f>
        <v>40957</v>
      </c>
      <c r="H141" s="48">
        <f t="shared" si="0"/>
        <v>7162</v>
      </c>
      <c r="I141" s="48">
        <f t="shared" si="0"/>
        <v>-213</v>
      </c>
      <c r="J141" s="48">
        <f t="shared" si="0"/>
        <v>838</v>
      </c>
      <c r="K141" s="48">
        <f t="shared" si="0"/>
        <v>2849</v>
      </c>
      <c r="L141" s="48">
        <f t="shared" si="0"/>
        <v>54716</v>
      </c>
      <c r="M141" s="48">
        <f t="shared" si="0"/>
        <v>106309</v>
      </c>
      <c r="O141" s="72"/>
    </row>
    <row r="142" spans="2:15" s="9" customFormat="1" ht="12.75">
      <c r="B142" s="2"/>
      <c r="D142" s="2"/>
      <c r="E142" s="12"/>
      <c r="F142" s="2"/>
      <c r="G142" s="67"/>
      <c r="H142" s="67"/>
      <c r="I142" s="67"/>
      <c r="J142" s="67"/>
      <c r="K142" s="67"/>
      <c r="L142" s="67"/>
      <c r="M142" s="67"/>
      <c r="O142" s="72"/>
    </row>
    <row r="143" spans="2:15" s="9" customFormat="1" ht="12.75">
      <c r="B143" s="2" t="s">
        <v>322</v>
      </c>
      <c r="D143" s="2"/>
      <c r="E143" s="12"/>
      <c r="F143" s="2"/>
      <c r="G143" s="67">
        <v>0</v>
      </c>
      <c r="H143" s="67">
        <v>0</v>
      </c>
      <c r="I143" s="99">
        <v>-25</v>
      </c>
      <c r="J143" s="46">
        <v>0</v>
      </c>
      <c r="K143" s="46">
        <v>0</v>
      </c>
      <c r="L143" s="45">
        <f>-J143</f>
        <v>0</v>
      </c>
      <c r="M143" s="55">
        <f>SUM(G143:L143)</f>
        <v>-25</v>
      </c>
      <c r="O143" s="72"/>
    </row>
    <row r="144" spans="2:15" s="9" customFormat="1" ht="12.75">
      <c r="B144" s="2" t="s">
        <v>321</v>
      </c>
      <c r="D144" s="2"/>
      <c r="E144" s="2"/>
      <c r="F144" s="2"/>
      <c r="G144" s="46">
        <v>0</v>
      </c>
      <c r="H144" s="46">
        <v>0</v>
      </c>
      <c r="I144" s="99">
        <v>0</v>
      </c>
      <c r="J144" s="46">
        <v>404</v>
      </c>
      <c r="K144" s="46">
        <v>0</v>
      </c>
      <c r="L144" s="45">
        <v>-404</v>
      </c>
      <c r="M144" s="55">
        <f>SUM(G144:L144)</f>
        <v>0</v>
      </c>
      <c r="O144" s="72"/>
    </row>
    <row r="145" spans="2:15" s="9" customFormat="1" ht="12.75">
      <c r="B145" s="2" t="s">
        <v>277</v>
      </c>
      <c r="G145" s="45">
        <v>0</v>
      </c>
      <c r="H145" s="45">
        <v>0</v>
      </c>
      <c r="I145" s="99">
        <v>0</v>
      </c>
      <c r="J145" s="45">
        <v>0</v>
      </c>
      <c r="K145" s="45">
        <v>-1343</v>
      </c>
      <c r="L145" s="45">
        <f>+I35</f>
        <v>3155</v>
      </c>
      <c r="M145" s="55">
        <f>SUM(G145:L145)</f>
        <v>1812</v>
      </c>
      <c r="O145" s="72"/>
    </row>
    <row r="146" spans="2:21" s="9" customFormat="1" ht="13.5" thickBot="1">
      <c r="B146" s="2" t="s">
        <v>315</v>
      </c>
      <c r="E146" s="12"/>
      <c r="F146" s="2"/>
      <c r="G146" s="58">
        <f aca="true" t="shared" si="1" ref="G146:M146">SUM(G141:G145)</f>
        <v>40957</v>
      </c>
      <c r="H146" s="58">
        <f t="shared" si="1"/>
        <v>7162</v>
      </c>
      <c r="I146" s="58">
        <f t="shared" si="1"/>
        <v>-238</v>
      </c>
      <c r="J146" s="58">
        <f t="shared" si="1"/>
        <v>1242</v>
      </c>
      <c r="K146" s="58">
        <f t="shared" si="1"/>
        <v>1506</v>
      </c>
      <c r="L146" s="58">
        <f t="shared" si="1"/>
        <v>57467</v>
      </c>
      <c r="M146" s="58">
        <f t="shared" si="1"/>
        <v>108096</v>
      </c>
      <c r="O146" s="75"/>
      <c r="P146" s="101"/>
      <c r="Q146" s="101"/>
      <c r="R146" s="101"/>
      <c r="S146" s="101"/>
      <c r="T146" s="101"/>
      <c r="U146" s="99"/>
    </row>
    <row r="147" spans="7:15" s="9" customFormat="1" ht="13.5" thickTop="1">
      <c r="G147" s="45"/>
      <c r="H147" s="45"/>
      <c r="I147" s="99"/>
      <c r="J147" s="46"/>
      <c r="K147" s="45"/>
      <c r="L147" s="45"/>
      <c r="M147" s="45"/>
      <c r="O147" s="72"/>
    </row>
    <row r="148" spans="2:15" s="9" customFormat="1" ht="12.75">
      <c r="B148" s="2"/>
      <c r="G148" s="45"/>
      <c r="H148" s="45"/>
      <c r="J148" s="45"/>
      <c r="K148" s="45"/>
      <c r="L148" s="45"/>
      <c r="M148" s="45"/>
      <c r="O148" s="72"/>
    </row>
    <row r="149" spans="2:15" s="9" customFormat="1" ht="12.75">
      <c r="B149" s="11" t="s">
        <v>199</v>
      </c>
      <c r="G149" s="45"/>
      <c r="H149" s="45"/>
      <c r="I149" s="45"/>
      <c r="J149" s="45"/>
      <c r="K149" s="45"/>
      <c r="L149" s="45"/>
      <c r="M149" s="45"/>
      <c r="O149" s="72"/>
    </row>
    <row r="150" spans="2:15" s="9" customFormat="1" ht="12.75">
      <c r="B150" s="2"/>
      <c r="G150" s="45"/>
      <c r="H150" s="45"/>
      <c r="I150" s="45"/>
      <c r="J150" s="45"/>
      <c r="K150" s="45"/>
      <c r="L150" s="45"/>
      <c r="M150" s="45"/>
      <c r="O150" s="72"/>
    </row>
    <row r="151" spans="2:15" s="9" customFormat="1" ht="12.75">
      <c r="B151" s="2" t="s">
        <v>181</v>
      </c>
      <c r="D151" s="2"/>
      <c r="E151" s="12"/>
      <c r="F151" s="2"/>
      <c r="G151" s="67">
        <v>40957</v>
      </c>
      <c r="H151" s="67">
        <v>7162</v>
      </c>
      <c r="I151" s="46">
        <v>0</v>
      </c>
      <c r="J151" s="55">
        <v>838</v>
      </c>
      <c r="K151" s="55">
        <v>2096</v>
      </c>
      <c r="L151" s="55">
        <v>52158</v>
      </c>
      <c r="M151" s="55">
        <f>SUM(G151:L151)</f>
        <v>103211</v>
      </c>
      <c r="O151" s="72"/>
    </row>
    <row r="152" spans="2:15" s="9" customFormat="1" ht="12.75">
      <c r="B152" s="2"/>
      <c r="D152" s="2"/>
      <c r="E152" s="2"/>
      <c r="F152" s="2"/>
      <c r="G152" s="46"/>
      <c r="H152" s="46"/>
      <c r="J152" s="46"/>
      <c r="K152" s="46"/>
      <c r="L152" s="45"/>
      <c r="M152" s="55"/>
      <c r="O152" s="72"/>
    </row>
    <row r="153" spans="2:15" s="9" customFormat="1" ht="12.75">
      <c r="B153" s="2" t="s">
        <v>277</v>
      </c>
      <c r="G153" s="45">
        <v>0</v>
      </c>
      <c r="H153" s="45">
        <v>0</v>
      </c>
      <c r="I153" s="45">
        <v>0</v>
      </c>
      <c r="J153" s="45">
        <v>0</v>
      </c>
      <c r="K153" s="45">
        <v>647</v>
      </c>
      <c r="L153" s="45">
        <v>876</v>
      </c>
      <c r="M153" s="55">
        <f>SUM(G153:L153)</f>
        <v>1523</v>
      </c>
      <c r="O153" s="72"/>
    </row>
    <row r="154" spans="2:15" s="9" customFormat="1" ht="12.75">
      <c r="B154" s="2"/>
      <c r="G154" s="45"/>
      <c r="H154" s="45"/>
      <c r="J154" s="45"/>
      <c r="K154" s="45"/>
      <c r="L154" s="45"/>
      <c r="M154" s="55"/>
      <c r="O154" s="72"/>
    </row>
    <row r="155" spans="2:15" s="9" customFormat="1" ht="13.5" thickBot="1">
      <c r="B155" s="2" t="s">
        <v>200</v>
      </c>
      <c r="E155" s="12"/>
      <c r="F155" s="2"/>
      <c r="G155" s="58">
        <f aca="true" t="shared" si="2" ref="G155:L155">SUM(G151:G154)</f>
        <v>40957</v>
      </c>
      <c r="H155" s="58">
        <f t="shared" si="2"/>
        <v>7162</v>
      </c>
      <c r="I155" s="58">
        <f t="shared" si="2"/>
        <v>0</v>
      </c>
      <c r="J155" s="58">
        <f t="shared" si="2"/>
        <v>838</v>
      </c>
      <c r="K155" s="58">
        <f t="shared" si="2"/>
        <v>2743</v>
      </c>
      <c r="L155" s="58">
        <f t="shared" si="2"/>
        <v>53034</v>
      </c>
      <c r="M155" s="58">
        <f>SUM(M151:M153)</f>
        <v>104734</v>
      </c>
      <c r="O155" s="72"/>
    </row>
    <row r="156" spans="2:15" s="9" customFormat="1" ht="13.5" thickTop="1">
      <c r="B156" s="2"/>
      <c r="F156" s="2"/>
      <c r="G156" s="46"/>
      <c r="H156" s="46"/>
      <c r="I156" s="46"/>
      <c r="J156" s="46"/>
      <c r="K156" s="46"/>
      <c r="L156" s="46"/>
      <c r="M156" s="45"/>
      <c r="O156" s="72"/>
    </row>
    <row r="157" spans="2:15" s="9" customFormat="1" ht="12.75">
      <c r="B157" s="2"/>
      <c r="E157" s="12"/>
      <c r="F157" s="2"/>
      <c r="G157" s="67"/>
      <c r="H157" s="67"/>
      <c r="I157" s="67"/>
      <c r="J157" s="67"/>
      <c r="K157" s="67"/>
      <c r="L157" s="67"/>
      <c r="M157" s="67"/>
      <c r="O157" s="72"/>
    </row>
    <row r="158" spans="7:15" s="9" customFormat="1" ht="12.75">
      <c r="G158" s="45"/>
      <c r="H158" s="45"/>
      <c r="I158" s="99"/>
      <c r="J158" s="46"/>
      <c r="K158" s="45"/>
      <c r="L158" s="45"/>
      <c r="M158" s="45"/>
      <c r="O158" s="72"/>
    </row>
    <row r="159" spans="2:12" ht="12.75">
      <c r="B159" s="3"/>
      <c r="G159" s="172"/>
      <c r="H159" s="172"/>
      <c r="I159" s="172"/>
      <c r="J159" s="172"/>
      <c r="K159" s="172"/>
      <c r="L159" s="172"/>
    </row>
    <row r="160" spans="2:12" ht="12.75">
      <c r="B160" s="3"/>
      <c r="G160" s="172"/>
      <c r="H160" s="172"/>
      <c r="I160" s="172"/>
      <c r="J160" s="172"/>
      <c r="K160" s="172"/>
      <c r="L160" s="172"/>
    </row>
    <row r="161" ht="12.75">
      <c r="B161" s="3"/>
    </row>
    <row r="162" ht="12.75">
      <c r="B162" s="4"/>
    </row>
    <row r="163" ht="12.75">
      <c r="B163" s="4"/>
    </row>
    <row r="164" ht="12.75">
      <c r="B164" s="7"/>
    </row>
    <row r="165" ht="12.75">
      <c r="B165" s="7"/>
    </row>
    <row r="166" spans="2:15" s="9" customFormat="1" ht="12.75">
      <c r="B166" s="10"/>
      <c r="O166" s="72"/>
    </row>
    <row r="167" spans="2:15" s="9" customFormat="1" ht="12.75">
      <c r="B167" s="10"/>
      <c r="O167" s="72"/>
    </row>
    <row r="168" spans="2:15" s="9" customFormat="1" ht="12.75">
      <c r="B168" s="11" t="s">
        <v>282</v>
      </c>
      <c r="O168" s="72"/>
    </row>
    <row r="169" spans="2:15" s="9" customFormat="1" ht="12.75">
      <c r="B169" s="11"/>
      <c r="K169" s="157"/>
      <c r="O169" s="72"/>
    </row>
    <row r="170" spans="9:15" s="9" customFormat="1" ht="12.75">
      <c r="I170" s="17" t="s">
        <v>201</v>
      </c>
      <c r="K170" s="17" t="s">
        <v>201</v>
      </c>
      <c r="O170" s="72"/>
    </row>
    <row r="171" spans="9:21" s="9" customFormat="1" ht="12.75">
      <c r="I171" s="17" t="s">
        <v>9</v>
      </c>
      <c r="K171" s="17" t="s">
        <v>9</v>
      </c>
      <c r="O171" s="72"/>
      <c r="U171" s="2"/>
    </row>
    <row r="172" spans="9:28" s="9" customFormat="1" ht="12.75">
      <c r="I172" s="96">
        <f>I19</f>
        <v>40268</v>
      </c>
      <c r="J172" s="98"/>
      <c r="K172" s="96">
        <f>J19</f>
        <v>39903</v>
      </c>
      <c r="L172" s="98"/>
      <c r="O172" s="72"/>
      <c r="U172" s="2"/>
      <c r="Z172" s="22"/>
      <c r="AB172" s="22"/>
    </row>
    <row r="173" spans="9:15" s="9" customFormat="1" ht="12.75">
      <c r="I173" s="17" t="s">
        <v>12</v>
      </c>
      <c r="K173" s="17" t="s">
        <v>12</v>
      </c>
      <c r="O173" s="72"/>
    </row>
    <row r="174" spans="2:15" s="9" customFormat="1" ht="12.75">
      <c r="B174" s="10"/>
      <c r="L174" s="57"/>
      <c r="O174" s="72"/>
    </row>
    <row r="175" spans="2:15" s="9" customFormat="1" ht="12.75">
      <c r="B175" s="2" t="s">
        <v>323</v>
      </c>
      <c r="G175" s="12"/>
      <c r="I175" s="46">
        <f>K33</f>
        <v>3307</v>
      </c>
      <c r="J175" s="46"/>
      <c r="K175" s="45">
        <f>L33</f>
        <v>809</v>
      </c>
      <c r="L175" s="55"/>
      <c r="O175" s="75"/>
    </row>
    <row r="176" spans="2:15" s="9" customFormat="1" ht="12.75">
      <c r="B176" s="2" t="s">
        <v>73</v>
      </c>
      <c r="I176" s="45"/>
      <c r="J176" s="45"/>
      <c r="K176" s="45"/>
      <c r="L176" s="55"/>
      <c r="O176" s="72"/>
    </row>
    <row r="177" spans="2:15" s="9" customFormat="1" ht="12.75">
      <c r="B177" s="2"/>
      <c r="I177" s="45"/>
      <c r="J177" s="45"/>
      <c r="K177" s="45"/>
      <c r="L177" s="55"/>
      <c r="O177" s="72"/>
    </row>
    <row r="178" spans="2:15" s="9" customFormat="1" ht="12.75">
      <c r="B178" s="2" t="s">
        <v>74</v>
      </c>
      <c r="H178" s="12"/>
      <c r="I178" s="45">
        <v>1905</v>
      </c>
      <c r="J178" s="46"/>
      <c r="K178" s="45">
        <v>1848</v>
      </c>
      <c r="L178" s="67"/>
      <c r="O178" s="72"/>
    </row>
    <row r="179" spans="2:15" s="9" customFormat="1" ht="12.75">
      <c r="B179" s="2" t="s">
        <v>75</v>
      </c>
      <c r="C179" s="2"/>
      <c r="D179" s="2"/>
      <c r="F179" s="2"/>
      <c r="I179" s="45">
        <v>-212</v>
      </c>
      <c r="J179" s="55"/>
      <c r="K179" s="45">
        <v>150</v>
      </c>
      <c r="L179" s="55"/>
      <c r="O179" s="72"/>
    </row>
    <row r="180" spans="2:15" s="9" customFormat="1" ht="12.75">
      <c r="B180" s="2" t="s">
        <v>76</v>
      </c>
      <c r="I180" s="65">
        <f>SUM(I175:I179)</f>
        <v>5000</v>
      </c>
      <c r="J180" s="67"/>
      <c r="K180" s="65">
        <f>SUM(K175:K179)</f>
        <v>2807</v>
      </c>
      <c r="L180" s="67"/>
      <c r="M180" s="2"/>
      <c r="O180" s="72"/>
    </row>
    <row r="181" spans="4:15" s="9" customFormat="1" ht="12.75">
      <c r="D181" s="12"/>
      <c r="E181" s="2"/>
      <c r="F181" s="12"/>
      <c r="I181" s="45"/>
      <c r="J181" s="45"/>
      <c r="K181" s="45"/>
      <c r="L181" s="55"/>
      <c r="O181" s="72"/>
    </row>
    <row r="182" spans="2:15" s="9" customFormat="1" ht="12.75">
      <c r="B182" s="2" t="s">
        <v>77</v>
      </c>
      <c r="I182" s="45"/>
      <c r="J182" s="45"/>
      <c r="K182" s="45"/>
      <c r="L182" s="45"/>
      <c r="O182" s="72"/>
    </row>
    <row r="183" spans="3:15" s="9" customFormat="1" ht="12.75">
      <c r="C183" s="2" t="s">
        <v>78</v>
      </c>
      <c r="G183" s="2"/>
      <c r="I183" s="46">
        <f>-4955</f>
        <v>-4955</v>
      </c>
      <c r="J183" s="45"/>
      <c r="K183" s="46">
        <f>4919</f>
        <v>4919</v>
      </c>
      <c r="L183" s="45"/>
      <c r="O183" s="72"/>
    </row>
    <row r="184" spans="3:21" s="9" customFormat="1" ht="12.75">
      <c r="C184" s="2" t="s">
        <v>79</v>
      </c>
      <c r="F184" s="2"/>
      <c r="H184" s="2"/>
      <c r="I184" s="45">
        <v>4734</v>
      </c>
      <c r="J184" s="45"/>
      <c r="K184" s="45">
        <v>-7612</v>
      </c>
      <c r="L184" s="45"/>
      <c r="O184" s="72"/>
      <c r="S184" s="2"/>
      <c r="U184" s="2"/>
    </row>
    <row r="185" spans="2:20" s="9" customFormat="1" ht="12.75">
      <c r="B185" s="2" t="s">
        <v>80</v>
      </c>
      <c r="E185" s="12"/>
      <c r="G185" s="12"/>
      <c r="I185" s="53">
        <f>SUM(I180:I184)</f>
        <v>4779</v>
      </c>
      <c r="J185" s="45"/>
      <c r="K185" s="53">
        <f>SUM(K180:K184)</f>
        <v>114</v>
      </c>
      <c r="L185" s="45"/>
      <c r="O185" s="72"/>
      <c r="R185" s="2"/>
      <c r="T185" s="2"/>
    </row>
    <row r="186" spans="2:20" s="9" customFormat="1" ht="12.75">
      <c r="B186" s="2"/>
      <c r="E186" s="12"/>
      <c r="G186" s="12"/>
      <c r="I186" s="45"/>
      <c r="J186" s="45"/>
      <c r="K186" s="55"/>
      <c r="L186" s="45"/>
      <c r="O186" s="72"/>
      <c r="R186" s="2"/>
      <c r="T186" s="2"/>
    </row>
    <row r="187" spans="2:15" s="9" customFormat="1" ht="12.75">
      <c r="B187" s="2" t="s">
        <v>81</v>
      </c>
      <c r="I187" s="45"/>
      <c r="J187" s="45"/>
      <c r="K187" s="45"/>
      <c r="L187" s="45"/>
      <c r="O187" s="72"/>
    </row>
    <row r="188" spans="3:15" s="9" customFormat="1" ht="12.75">
      <c r="C188" s="155" t="s">
        <v>324</v>
      </c>
      <c r="F188" s="2"/>
      <c r="I188" s="46">
        <v>21</v>
      </c>
      <c r="J188" s="45"/>
      <c r="K188" s="46">
        <v>29</v>
      </c>
      <c r="L188" s="45"/>
      <c r="O188" s="72"/>
    </row>
    <row r="189" spans="3:26" s="9" customFormat="1" ht="12.75">
      <c r="C189" s="2" t="s">
        <v>82</v>
      </c>
      <c r="H189" s="2"/>
      <c r="I189" s="45">
        <v>-925</v>
      </c>
      <c r="J189" s="46"/>
      <c r="K189" s="45">
        <v>-988</v>
      </c>
      <c r="L189" s="45"/>
      <c r="M189" s="2"/>
      <c r="O189" s="72"/>
      <c r="X189" s="2"/>
      <c r="Z189" s="2"/>
    </row>
    <row r="190" spans="9:26" s="9" customFormat="1" ht="12.75">
      <c r="I190" s="60">
        <f>SUM(I188:I189)</f>
        <v>-904</v>
      </c>
      <c r="J190" s="45"/>
      <c r="K190" s="60">
        <f>SUM(K188:K189)</f>
        <v>-959</v>
      </c>
      <c r="L190" s="45"/>
      <c r="M190" s="2"/>
      <c r="O190" s="72"/>
      <c r="X190" s="2"/>
      <c r="Z190" s="2"/>
    </row>
    <row r="191" spans="9:15" s="9" customFormat="1" ht="12.75">
      <c r="I191" s="45"/>
      <c r="J191" s="45"/>
      <c r="K191" s="67"/>
      <c r="L191" s="45"/>
      <c r="O191" s="72"/>
    </row>
    <row r="192" spans="2:15" s="9" customFormat="1" ht="12.75">
      <c r="B192" s="2" t="s">
        <v>83</v>
      </c>
      <c r="I192" s="45"/>
      <c r="J192" s="45"/>
      <c r="K192" s="45"/>
      <c r="L192" s="45"/>
      <c r="O192" s="72"/>
    </row>
    <row r="193" spans="3:15" s="9" customFormat="1" ht="12.75">
      <c r="C193" s="2" t="s">
        <v>337</v>
      </c>
      <c r="H193" s="2"/>
      <c r="I193" s="45">
        <v>-25</v>
      </c>
      <c r="J193" s="46"/>
      <c r="K193" s="45">
        <v>0</v>
      </c>
      <c r="L193" s="45"/>
      <c r="O193" s="72"/>
    </row>
    <row r="194" spans="3:37" s="9" customFormat="1" ht="12.75">
      <c r="C194" s="2" t="s">
        <v>84</v>
      </c>
      <c r="H194" s="2"/>
      <c r="I194" s="45">
        <f>-889-1</f>
        <v>-890</v>
      </c>
      <c r="J194" s="46"/>
      <c r="K194" s="45">
        <f>-570</f>
        <v>-570</v>
      </c>
      <c r="L194" s="45"/>
      <c r="O194" s="72"/>
      <c r="V194" s="2"/>
      <c r="X194" s="2"/>
      <c r="AI194" s="2">
        <v>-295</v>
      </c>
      <c r="AK194" s="12">
        <v>-3452</v>
      </c>
    </row>
    <row r="195" spans="9:15" s="9" customFormat="1" ht="12.75">
      <c r="I195" s="60">
        <f>SUM(I193:I194)</f>
        <v>-915</v>
      </c>
      <c r="J195" s="45"/>
      <c r="K195" s="60">
        <f>SUM(K193:K194)</f>
        <v>-570</v>
      </c>
      <c r="L195" s="45"/>
      <c r="O195" s="72"/>
    </row>
    <row r="196" spans="2:15" s="9" customFormat="1" ht="12.75">
      <c r="B196" s="2"/>
      <c r="I196" s="45"/>
      <c r="J196" s="45"/>
      <c r="K196" s="45"/>
      <c r="L196" s="45"/>
      <c r="O196" s="72"/>
    </row>
    <row r="197" spans="2:15" s="9" customFormat="1" ht="12.75">
      <c r="B197" s="2" t="s">
        <v>333</v>
      </c>
      <c r="E197" s="12"/>
      <c r="G197" s="12"/>
      <c r="H197" s="99"/>
      <c r="I197" s="45">
        <f>I185+I190+I195</f>
        <v>2960</v>
      </c>
      <c r="J197" s="45"/>
      <c r="K197" s="45">
        <f>K185+K190+K195</f>
        <v>-1415</v>
      </c>
      <c r="L197" s="45"/>
      <c r="O197" s="72"/>
    </row>
    <row r="198" spans="2:15" s="9" customFormat="1" ht="12.75">
      <c r="B198" s="2"/>
      <c r="I198" s="45"/>
      <c r="J198" s="45"/>
      <c r="K198" s="45"/>
      <c r="L198" s="45"/>
      <c r="O198" s="72"/>
    </row>
    <row r="199" spans="2:15" s="9" customFormat="1" ht="12.75">
      <c r="B199" s="2" t="s">
        <v>85</v>
      </c>
      <c r="F199" s="2"/>
      <c r="H199" s="2"/>
      <c r="I199" s="45">
        <f>-989+2</f>
        <v>-987</v>
      </c>
      <c r="J199" s="45"/>
      <c r="K199" s="45">
        <v>41</v>
      </c>
      <c r="L199" s="45"/>
      <c r="O199" s="72"/>
    </row>
    <row r="200" spans="2:15" s="9" customFormat="1" ht="12.75">
      <c r="B200" s="2"/>
      <c r="I200" s="45"/>
      <c r="J200" s="45"/>
      <c r="K200" s="45"/>
      <c r="L200" s="45"/>
      <c r="N200" s="99"/>
      <c r="O200" s="72"/>
    </row>
    <row r="201" spans="2:15" s="9" customFormat="1" ht="12.75">
      <c r="B201" s="2" t="s">
        <v>334</v>
      </c>
      <c r="D201" s="12"/>
      <c r="E201" s="2"/>
      <c r="F201" s="12"/>
      <c r="I201" s="45">
        <v>36146</v>
      </c>
      <c r="J201" s="45"/>
      <c r="K201" s="45">
        <v>35671</v>
      </c>
      <c r="L201" s="45"/>
      <c r="M201" s="2"/>
      <c r="O201" s="72"/>
    </row>
    <row r="202" spans="9:16" s="9" customFormat="1" ht="12.75">
      <c r="I202" s="45"/>
      <c r="J202" s="45"/>
      <c r="K202" s="46"/>
      <c r="L202" s="45"/>
      <c r="N202" s="101"/>
      <c r="O202" s="72"/>
      <c r="P202" s="99"/>
    </row>
    <row r="203" spans="2:15" s="9" customFormat="1" ht="13.5" thickBot="1">
      <c r="B203" s="2" t="s">
        <v>335</v>
      </c>
      <c r="E203" s="12"/>
      <c r="G203" s="12"/>
      <c r="I203" s="49">
        <f>SUM(I197:I202)</f>
        <v>38119</v>
      </c>
      <c r="J203" s="45"/>
      <c r="K203" s="49">
        <f>SUM(K197:K202)</f>
        <v>34297</v>
      </c>
      <c r="L203" s="45"/>
      <c r="M203" s="2"/>
      <c r="O203" s="72"/>
    </row>
    <row r="204" spans="9:15" s="9" customFormat="1" ht="13.5" thickTop="1">
      <c r="I204" s="45"/>
      <c r="J204" s="45"/>
      <c r="K204" s="46"/>
      <c r="L204" s="45"/>
      <c r="O204" s="72"/>
    </row>
    <row r="205" spans="2:15" s="9" customFormat="1" ht="12.75" customHeight="1">
      <c r="B205" s="2"/>
      <c r="I205" s="45"/>
      <c r="J205" s="45"/>
      <c r="K205" s="45"/>
      <c r="L205" s="45"/>
      <c r="O205" s="72"/>
    </row>
    <row r="206" spans="2:15" s="9" customFormat="1" ht="12.75">
      <c r="B206" s="18" t="s">
        <v>336</v>
      </c>
      <c r="I206" s="45"/>
      <c r="J206" s="45"/>
      <c r="K206" s="45"/>
      <c r="L206" s="45"/>
      <c r="O206" s="72"/>
    </row>
    <row r="207" spans="3:15" s="9" customFormat="1" ht="12.75">
      <c r="C207" s="9" t="s">
        <v>86</v>
      </c>
      <c r="H207" s="23"/>
      <c r="I207" s="45">
        <v>-595</v>
      </c>
      <c r="J207" s="66"/>
      <c r="K207" s="45">
        <v>-12</v>
      </c>
      <c r="L207" s="45"/>
      <c r="O207" s="72"/>
    </row>
    <row r="208" spans="3:15" s="9" customFormat="1" ht="12.75">
      <c r="C208" s="9" t="s">
        <v>87</v>
      </c>
      <c r="H208" s="23"/>
      <c r="I208" s="45">
        <f>32643</f>
        <v>32643</v>
      </c>
      <c r="J208" s="66"/>
      <c r="K208" s="45">
        <f>18442</f>
        <v>18442</v>
      </c>
      <c r="L208" s="45"/>
      <c r="O208" s="72"/>
    </row>
    <row r="209" spans="3:21" s="9" customFormat="1" ht="12.75">
      <c r="C209" s="156" t="s">
        <v>194</v>
      </c>
      <c r="H209" s="23"/>
      <c r="I209" s="45">
        <f>3344</f>
        <v>3344</v>
      </c>
      <c r="J209" s="66"/>
      <c r="K209" s="45">
        <v>5530</v>
      </c>
      <c r="L209" s="45"/>
      <c r="O209" s="75"/>
      <c r="S209" s="23"/>
      <c r="U209" s="23"/>
    </row>
    <row r="210" spans="3:16" s="9" customFormat="1" ht="12.75">
      <c r="C210" s="9" t="s">
        <v>88</v>
      </c>
      <c r="G210" s="23"/>
      <c r="I210" s="45">
        <f>6071-I209</f>
        <v>2727</v>
      </c>
      <c r="J210" s="45"/>
      <c r="K210" s="45">
        <f>15867-K209</f>
        <v>10337</v>
      </c>
      <c r="L210" s="45"/>
      <c r="O210" s="109"/>
      <c r="P210" s="75"/>
    </row>
    <row r="211" spans="8:16" s="9" customFormat="1" ht="13.5" thickBot="1">
      <c r="H211" s="99"/>
      <c r="I211" s="49">
        <f>SUM(I207:I210)</f>
        <v>38119</v>
      </c>
      <c r="J211" s="45"/>
      <c r="K211" s="49">
        <f>SUM(K207:K210)</f>
        <v>34297</v>
      </c>
      <c r="L211" s="66"/>
      <c r="N211" s="23"/>
      <c r="O211" s="75"/>
      <c r="P211" s="75"/>
    </row>
    <row r="212" spans="12:17" s="9" customFormat="1" ht="13.5" thickTop="1">
      <c r="L212" s="23"/>
      <c r="N212" s="23"/>
      <c r="O212" s="72"/>
      <c r="P212" s="167"/>
      <c r="Q212" s="167"/>
    </row>
    <row r="213" spans="12:17" s="9" customFormat="1" ht="12.75">
      <c r="L213" s="23"/>
      <c r="N213" s="23"/>
      <c r="O213" s="72"/>
      <c r="P213" s="166"/>
      <c r="Q213" s="166"/>
    </row>
    <row r="214" spans="12:17" s="9" customFormat="1" ht="12.75">
      <c r="L214" s="23"/>
      <c r="O214" s="72"/>
      <c r="P214" s="166"/>
      <c r="Q214" s="166"/>
    </row>
    <row r="215" spans="2:17" s="9" customFormat="1" ht="12.75">
      <c r="B215" s="23"/>
      <c r="O215" s="72"/>
      <c r="P215" s="166"/>
      <c r="Q215" s="166"/>
    </row>
    <row r="216" spans="2:17" s="9" customFormat="1" ht="12.75">
      <c r="B216" s="24"/>
      <c r="O216" s="75"/>
      <c r="P216" s="75"/>
      <c r="Q216" s="168"/>
    </row>
    <row r="217" spans="15:17" s="9" customFormat="1" ht="12.75">
      <c r="O217" s="75"/>
      <c r="Q217" s="99"/>
    </row>
    <row r="218" s="9" customFormat="1" ht="12.75">
      <c r="O218" s="72"/>
    </row>
    <row r="219" s="9" customFormat="1" ht="12.75">
      <c r="O219" s="72"/>
    </row>
    <row r="220" s="9" customFormat="1" ht="12.75">
      <c r="O220" s="72"/>
    </row>
    <row r="221" spans="1:12" ht="12.75">
      <c r="A221" s="9"/>
      <c r="B221" s="28" t="s">
        <v>316</v>
      </c>
      <c r="C221" s="25"/>
      <c r="D221" s="25"/>
      <c r="E221" s="25"/>
      <c r="F221" s="25"/>
      <c r="G221" s="25"/>
      <c r="H221" s="25"/>
      <c r="I221" s="25"/>
      <c r="J221" s="25"/>
      <c r="K221" s="25"/>
      <c r="L221" s="26"/>
    </row>
    <row r="223" ht="12.75">
      <c r="B223" s="27" t="s">
        <v>89</v>
      </c>
    </row>
    <row r="229" ht="12.75">
      <c r="N229" s="72"/>
    </row>
    <row r="230" ht="12.75">
      <c r="N230" s="72"/>
    </row>
    <row r="233" spans="1:13" ht="12.75">
      <c r="A233" s="169"/>
      <c r="B233" s="169"/>
      <c r="C233" s="169"/>
      <c r="D233" s="169"/>
      <c r="E233" s="169"/>
      <c r="F233" s="169"/>
      <c r="G233" s="169"/>
      <c r="H233" s="169"/>
      <c r="I233" s="169"/>
      <c r="J233" s="169"/>
      <c r="K233" s="169"/>
      <c r="L233" s="169"/>
      <c r="M233" s="169"/>
    </row>
    <row r="234" spans="1:14" ht="12.75">
      <c r="A234" s="169"/>
      <c r="B234" s="188" t="s">
        <v>90</v>
      </c>
      <c r="C234" s="188"/>
      <c r="D234" s="189"/>
      <c r="E234" s="189"/>
      <c r="F234" s="189"/>
      <c r="G234" s="189"/>
      <c r="H234" s="189"/>
      <c r="I234" s="189"/>
      <c r="J234" s="189"/>
      <c r="K234" s="189"/>
      <c r="L234" s="189"/>
      <c r="M234" s="189"/>
      <c r="N234" s="187"/>
    </row>
    <row r="235" spans="1:13" ht="12.75">
      <c r="A235" s="189"/>
      <c r="B235" s="189"/>
      <c r="C235" s="189"/>
      <c r="D235" s="189"/>
      <c r="E235" s="189"/>
      <c r="F235" s="189"/>
      <c r="G235" s="189"/>
      <c r="H235" s="189"/>
      <c r="I235" s="189"/>
      <c r="J235" s="189"/>
      <c r="K235" s="189"/>
      <c r="L235" s="189"/>
      <c r="M235" s="189"/>
    </row>
    <row r="236" spans="1:13" ht="12.75">
      <c r="A236" s="189"/>
      <c r="B236" s="189"/>
      <c r="C236" s="189"/>
      <c r="D236" s="189"/>
      <c r="E236" s="189"/>
      <c r="F236" s="189"/>
      <c r="G236" s="189"/>
      <c r="H236" s="189"/>
      <c r="I236" s="189"/>
      <c r="J236" s="189"/>
      <c r="K236" s="189"/>
      <c r="L236" s="189"/>
      <c r="M236" s="189"/>
    </row>
    <row r="237" spans="1:13" ht="12.75">
      <c r="A237" s="189"/>
      <c r="B237" s="189"/>
      <c r="C237" s="189"/>
      <c r="D237" s="189"/>
      <c r="E237" s="189"/>
      <c r="F237" s="189"/>
      <c r="G237" s="189"/>
      <c r="H237" s="189"/>
      <c r="I237" s="189"/>
      <c r="J237" s="189"/>
      <c r="K237" s="189"/>
      <c r="L237" s="189"/>
      <c r="M237" s="189"/>
    </row>
    <row r="238" spans="1:13" ht="12.75">
      <c r="A238" s="189"/>
      <c r="B238" s="189"/>
      <c r="C238" s="189"/>
      <c r="D238" s="189"/>
      <c r="E238" s="189"/>
      <c r="F238" s="189"/>
      <c r="G238" s="189"/>
      <c r="H238" s="189"/>
      <c r="I238" s="189"/>
      <c r="J238" s="189"/>
      <c r="K238" s="189"/>
      <c r="L238" s="189"/>
      <c r="M238" s="189"/>
    </row>
    <row r="239" spans="1:13" ht="12.75">
      <c r="A239" s="189"/>
      <c r="B239" s="189"/>
      <c r="C239" s="189"/>
      <c r="D239" s="189"/>
      <c r="E239" s="189"/>
      <c r="F239" s="189"/>
      <c r="G239" s="189"/>
      <c r="H239" s="189"/>
      <c r="I239" s="189"/>
      <c r="J239" s="189"/>
      <c r="K239" s="189"/>
      <c r="L239" s="189"/>
      <c r="M239" s="189"/>
    </row>
    <row r="240" spans="1:13" ht="12.75">
      <c r="A240" s="189"/>
      <c r="B240" s="189"/>
      <c r="C240" s="189"/>
      <c r="D240" s="189"/>
      <c r="E240" s="189"/>
      <c r="F240" s="189"/>
      <c r="G240" s="189"/>
      <c r="H240" s="189"/>
      <c r="I240" s="189"/>
      <c r="J240" s="189"/>
      <c r="K240" s="189"/>
      <c r="L240" s="189"/>
      <c r="M240" s="189"/>
    </row>
    <row r="241" spans="1:13" ht="12.75">
      <c r="A241" s="189"/>
      <c r="B241" s="189"/>
      <c r="C241" s="190"/>
      <c r="D241" s="189"/>
      <c r="E241" s="189"/>
      <c r="F241" s="189"/>
      <c r="G241" s="189"/>
      <c r="H241" s="189"/>
      <c r="I241" s="189"/>
      <c r="J241" s="189"/>
      <c r="K241" s="189"/>
      <c r="L241" s="189"/>
      <c r="M241" s="189"/>
    </row>
    <row r="242" spans="1:13" ht="12.75">
      <c r="A242" s="189"/>
      <c r="B242" s="189"/>
      <c r="C242" s="189" t="s">
        <v>209</v>
      </c>
      <c r="D242" s="189"/>
      <c r="E242" s="189"/>
      <c r="G242" s="189" t="s">
        <v>210</v>
      </c>
      <c r="H242" s="189"/>
      <c r="I242" s="189"/>
      <c r="J242" s="189"/>
      <c r="K242" s="189"/>
      <c r="L242" s="189"/>
      <c r="M242" s="189"/>
    </row>
    <row r="243" spans="1:13" ht="12.75">
      <c r="A243" s="189"/>
      <c r="B243" s="189"/>
      <c r="C243" s="189" t="s">
        <v>211</v>
      </c>
      <c r="D243" s="189"/>
      <c r="E243" s="189"/>
      <c r="G243" s="189" t="s">
        <v>284</v>
      </c>
      <c r="H243" s="189"/>
      <c r="I243" s="189"/>
      <c r="J243" s="189"/>
      <c r="K243" s="189"/>
      <c r="L243" s="189"/>
      <c r="M243" s="189"/>
    </row>
    <row r="244" spans="1:13" ht="12.75">
      <c r="A244" s="189"/>
      <c r="B244" s="189"/>
      <c r="C244" s="189" t="s">
        <v>212</v>
      </c>
      <c r="D244" s="189"/>
      <c r="E244" s="189"/>
      <c r="G244" s="189" t="s">
        <v>213</v>
      </c>
      <c r="H244" s="189"/>
      <c r="I244" s="189"/>
      <c r="J244" s="189"/>
      <c r="K244" s="189"/>
      <c r="L244" s="189"/>
      <c r="M244" s="189"/>
    </row>
    <row r="245" spans="1:13" ht="12.75">
      <c r="A245" s="189"/>
      <c r="B245" s="189"/>
      <c r="C245" s="189" t="s">
        <v>214</v>
      </c>
      <c r="D245" s="189"/>
      <c r="E245" s="189"/>
      <c r="G245" s="169" t="s">
        <v>215</v>
      </c>
      <c r="H245" s="189"/>
      <c r="I245" s="189"/>
      <c r="J245" s="191"/>
      <c r="K245" s="189"/>
      <c r="L245" s="189"/>
      <c r="M245" s="189"/>
    </row>
    <row r="246" spans="1:13" ht="12.75">
      <c r="A246" s="189"/>
      <c r="B246" s="189"/>
      <c r="C246" s="189" t="s">
        <v>216</v>
      </c>
      <c r="D246" s="189"/>
      <c r="E246" s="189"/>
      <c r="G246" s="189" t="s">
        <v>217</v>
      </c>
      <c r="H246" s="189"/>
      <c r="I246" s="189"/>
      <c r="J246" s="191"/>
      <c r="K246" s="189"/>
      <c r="L246" s="189"/>
      <c r="M246" s="189"/>
    </row>
    <row r="247" spans="1:13" ht="12.75">
      <c r="A247" s="189"/>
      <c r="B247" s="189"/>
      <c r="C247" s="189" t="s">
        <v>218</v>
      </c>
      <c r="D247" s="189"/>
      <c r="E247" s="189"/>
      <c r="G247" s="189" t="s">
        <v>219</v>
      </c>
      <c r="H247" s="189"/>
      <c r="I247" s="189"/>
      <c r="J247" s="191"/>
      <c r="K247" s="189"/>
      <c r="L247" s="189"/>
      <c r="M247" s="189"/>
    </row>
    <row r="248" spans="1:13" ht="12.75">
      <c r="A248" s="189"/>
      <c r="B248" s="189"/>
      <c r="C248" s="189" t="s">
        <v>294</v>
      </c>
      <c r="D248" s="189"/>
      <c r="E248" s="189"/>
      <c r="F248" s="189"/>
      <c r="G248" s="189" t="s">
        <v>284</v>
      </c>
      <c r="H248" s="189"/>
      <c r="I248" s="189"/>
      <c r="J248" s="191"/>
      <c r="K248" s="189"/>
      <c r="L248" s="189"/>
      <c r="M248" s="189"/>
    </row>
    <row r="249" spans="1:13" ht="12.75">
      <c r="A249" s="189"/>
      <c r="B249" s="189"/>
      <c r="C249" s="189" t="s">
        <v>295</v>
      </c>
      <c r="D249" s="189"/>
      <c r="E249" s="189"/>
      <c r="F249" s="189"/>
      <c r="G249" s="189" t="s">
        <v>285</v>
      </c>
      <c r="H249" s="189"/>
      <c r="I249" s="189"/>
      <c r="J249" s="191"/>
      <c r="K249" s="189"/>
      <c r="L249" s="189"/>
      <c r="M249" s="189"/>
    </row>
    <row r="250" spans="1:13" ht="12.75">
      <c r="A250" s="189"/>
      <c r="B250" s="189"/>
      <c r="C250" s="189" t="s">
        <v>296</v>
      </c>
      <c r="D250" s="189"/>
      <c r="E250" s="189"/>
      <c r="F250" s="189"/>
      <c r="G250" s="189" t="s">
        <v>286</v>
      </c>
      <c r="H250" s="189"/>
      <c r="I250" s="189"/>
      <c r="J250" s="191"/>
      <c r="K250" s="189"/>
      <c r="L250" s="189"/>
      <c r="M250" s="189"/>
    </row>
    <row r="251" spans="1:13" ht="12.75">
      <c r="A251" s="189"/>
      <c r="B251" s="189"/>
      <c r="C251" s="189" t="s">
        <v>297</v>
      </c>
      <c r="D251" s="189"/>
      <c r="E251" s="189"/>
      <c r="F251" s="189"/>
      <c r="G251" s="189" t="s">
        <v>288</v>
      </c>
      <c r="H251" s="189"/>
      <c r="I251" s="189"/>
      <c r="J251" s="189"/>
      <c r="K251" s="189"/>
      <c r="L251" s="189"/>
      <c r="M251" s="189"/>
    </row>
    <row r="252" spans="1:13" ht="12.75">
      <c r="A252" s="189"/>
      <c r="B252" s="189"/>
      <c r="C252" s="189" t="s">
        <v>298</v>
      </c>
      <c r="D252" s="189"/>
      <c r="E252" s="189"/>
      <c r="F252" s="189"/>
      <c r="G252" s="189" t="s">
        <v>287</v>
      </c>
      <c r="H252" s="189"/>
      <c r="I252" s="189"/>
      <c r="J252" s="189"/>
      <c r="K252" s="189"/>
      <c r="L252" s="189"/>
      <c r="M252" s="189"/>
    </row>
    <row r="253" spans="1:13" ht="12.75">
      <c r="A253" s="189"/>
      <c r="B253" s="189"/>
      <c r="C253" s="189" t="s">
        <v>299</v>
      </c>
      <c r="D253" s="189"/>
      <c r="E253" s="189"/>
      <c r="F253" s="189"/>
      <c r="G253" s="189" t="s">
        <v>13</v>
      </c>
      <c r="H253" s="189"/>
      <c r="I253" s="189"/>
      <c r="J253" s="189"/>
      <c r="K253" s="189"/>
      <c r="L253" s="189"/>
      <c r="M253" s="189"/>
    </row>
    <row r="254" spans="1:13" ht="12.75">
      <c r="A254" s="189"/>
      <c r="B254" s="189"/>
      <c r="C254" s="189" t="s">
        <v>300</v>
      </c>
      <c r="D254" s="189"/>
      <c r="E254" s="189"/>
      <c r="F254" s="189"/>
      <c r="G254" s="189" t="s">
        <v>289</v>
      </c>
      <c r="H254" s="189"/>
      <c r="I254" s="189"/>
      <c r="J254" s="189"/>
      <c r="K254" s="189"/>
      <c r="L254" s="189"/>
      <c r="M254" s="189"/>
    </row>
    <row r="255" spans="1:13" ht="12.75">
      <c r="A255" s="189"/>
      <c r="B255" s="189"/>
      <c r="C255" s="189" t="s">
        <v>301</v>
      </c>
      <c r="D255" s="189"/>
      <c r="E255" s="189"/>
      <c r="F255" s="189"/>
      <c r="G255" s="189" t="s">
        <v>290</v>
      </c>
      <c r="H255" s="189"/>
      <c r="I255" s="189"/>
      <c r="J255" s="189"/>
      <c r="K255" s="189"/>
      <c r="L255" s="189"/>
      <c r="M255" s="189"/>
    </row>
    <row r="256" spans="1:15" s="169" customFormat="1" ht="12.75">
      <c r="A256" s="189"/>
      <c r="B256" s="189"/>
      <c r="C256" s="189" t="s">
        <v>302</v>
      </c>
      <c r="D256" s="189"/>
      <c r="E256" s="189"/>
      <c r="F256" s="189"/>
      <c r="G256" s="189" t="s">
        <v>291</v>
      </c>
      <c r="H256" s="189"/>
      <c r="I256" s="189"/>
      <c r="J256" s="189"/>
      <c r="K256" s="189"/>
      <c r="L256" s="189"/>
      <c r="M256" s="189"/>
      <c r="O256" s="73"/>
    </row>
    <row r="257" spans="1:15" s="169" customFormat="1" ht="12.75">
      <c r="A257" s="189"/>
      <c r="B257" s="189"/>
      <c r="C257" s="189" t="s">
        <v>303</v>
      </c>
      <c r="D257" s="189"/>
      <c r="E257" s="189"/>
      <c r="F257" s="189"/>
      <c r="G257" s="189" t="s">
        <v>292</v>
      </c>
      <c r="H257" s="189"/>
      <c r="I257" s="189"/>
      <c r="J257" s="189"/>
      <c r="K257" s="189"/>
      <c r="L257" s="189"/>
      <c r="M257" s="189"/>
      <c r="O257" s="73"/>
    </row>
    <row r="258" spans="1:15" s="169" customFormat="1" ht="12.75">
      <c r="A258" s="189"/>
      <c r="B258" s="189"/>
      <c r="C258" s="189" t="s">
        <v>293</v>
      </c>
      <c r="D258" s="189"/>
      <c r="E258" s="189"/>
      <c r="F258" s="189"/>
      <c r="G258" s="189" t="s">
        <v>219</v>
      </c>
      <c r="H258" s="189"/>
      <c r="I258" s="189"/>
      <c r="J258" s="189"/>
      <c r="K258" s="189"/>
      <c r="L258" s="189"/>
      <c r="M258" s="189"/>
      <c r="O258" s="73"/>
    </row>
    <row r="259" spans="1:15" s="169" customFormat="1" ht="12.75">
      <c r="A259" s="189"/>
      <c r="B259" s="189"/>
      <c r="C259" s="189" t="s">
        <v>220</v>
      </c>
      <c r="D259" s="189"/>
      <c r="E259" s="189"/>
      <c r="F259" s="189"/>
      <c r="G259" s="189" t="s">
        <v>221</v>
      </c>
      <c r="H259" s="189"/>
      <c r="I259" s="189"/>
      <c r="J259" s="189"/>
      <c r="K259" s="189"/>
      <c r="L259" s="189"/>
      <c r="M259" s="189"/>
      <c r="O259" s="73"/>
    </row>
    <row r="260" spans="1:15" s="169" customFormat="1" ht="12.75">
      <c r="A260" s="189"/>
      <c r="B260" s="189"/>
      <c r="C260" s="189" t="s">
        <v>304</v>
      </c>
      <c r="D260" s="189"/>
      <c r="E260" s="189"/>
      <c r="F260" s="189"/>
      <c r="G260" s="189" t="s">
        <v>222</v>
      </c>
      <c r="H260" s="189"/>
      <c r="I260" s="189"/>
      <c r="J260" s="189"/>
      <c r="K260" s="189"/>
      <c r="L260" s="189"/>
      <c r="M260" s="189"/>
      <c r="O260" s="73"/>
    </row>
    <row r="261" spans="1:15" s="169" customFormat="1" ht="12.75">
      <c r="A261" s="189"/>
      <c r="B261" s="189"/>
      <c r="C261" s="189" t="s">
        <v>305</v>
      </c>
      <c r="D261" s="189"/>
      <c r="E261" s="189"/>
      <c r="F261" s="189"/>
      <c r="G261" s="189" t="s">
        <v>306</v>
      </c>
      <c r="H261" s="189"/>
      <c r="I261" s="189"/>
      <c r="J261" s="189"/>
      <c r="K261" s="189"/>
      <c r="L261" s="189"/>
      <c r="M261" s="189"/>
      <c r="O261" s="73"/>
    </row>
    <row r="262" spans="1:15" s="169" customFormat="1" ht="12.75">
      <c r="A262" s="189"/>
      <c r="B262" s="189"/>
      <c r="C262" s="189"/>
      <c r="D262" s="189"/>
      <c r="E262" s="189"/>
      <c r="F262" s="189"/>
      <c r="G262" s="189"/>
      <c r="H262" s="189"/>
      <c r="I262" s="189"/>
      <c r="J262" s="189"/>
      <c r="K262" s="189"/>
      <c r="L262" s="189"/>
      <c r="M262" s="189"/>
      <c r="O262" s="73"/>
    </row>
    <row r="263" spans="1:15" s="169" customFormat="1" ht="12.75">
      <c r="A263" s="189"/>
      <c r="B263" s="189"/>
      <c r="C263" s="189"/>
      <c r="D263" s="189"/>
      <c r="E263" s="189"/>
      <c r="F263" s="189"/>
      <c r="G263" s="189"/>
      <c r="H263" s="189"/>
      <c r="I263" s="189"/>
      <c r="J263" s="189"/>
      <c r="K263" s="189"/>
      <c r="L263" s="189"/>
      <c r="M263" s="189"/>
      <c r="O263" s="73"/>
    </row>
    <row r="264" spans="1:15" s="169" customFormat="1" ht="12.75">
      <c r="A264" s="189"/>
      <c r="B264" s="189"/>
      <c r="C264" s="189"/>
      <c r="D264" s="189"/>
      <c r="E264" s="189"/>
      <c r="F264" s="189"/>
      <c r="G264" s="189"/>
      <c r="H264" s="189"/>
      <c r="I264" s="189"/>
      <c r="J264" s="189"/>
      <c r="K264" s="189"/>
      <c r="L264" s="189"/>
      <c r="M264" s="189"/>
      <c r="O264" s="73"/>
    </row>
    <row r="265" spans="1:15" s="169" customFormat="1" ht="12.75">
      <c r="A265" s="189"/>
      <c r="B265" s="189"/>
      <c r="C265" s="189"/>
      <c r="D265" s="189"/>
      <c r="E265" s="189"/>
      <c r="F265" s="189"/>
      <c r="G265" s="189"/>
      <c r="H265" s="189"/>
      <c r="I265" s="189"/>
      <c r="J265" s="189"/>
      <c r="K265" s="189"/>
      <c r="L265" s="189"/>
      <c r="M265" s="189"/>
      <c r="O265" s="73"/>
    </row>
    <row r="266" spans="1:15" s="169" customFormat="1" ht="12.75">
      <c r="A266" s="189"/>
      <c r="B266" s="189"/>
      <c r="C266" s="189"/>
      <c r="D266" s="189"/>
      <c r="E266" s="189"/>
      <c r="F266" s="189"/>
      <c r="G266" s="189"/>
      <c r="H266" s="189"/>
      <c r="I266" s="189"/>
      <c r="J266" s="189"/>
      <c r="K266" s="189"/>
      <c r="L266" s="189"/>
      <c r="M266" s="189"/>
      <c r="O266" s="73"/>
    </row>
    <row r="267" spans="1:15" s="169" customFormat="1" ht="12.75">
      <c r="A267" s="189"/>
      <c r="B267" s="189"/>
      <c r="C267" s="189"/>
      <c r="D267" s="189"/>
      <c r="E267" s="189"/>
      <c r="F267" s="189"/>
      <c r="G267" s="189"/>
      <c r="H267" s="189"/>
      <c r="I267" s="189"/>
      <c r="J267" s="189"/>
      <c r="K267" s="189"/>
      <c r="L267" s="189"/>
      <c r="M267" s="189"/>
      <c r="O267" s="73"/>
    </row>
    <row r="268" spans="1:15" s="169" customFormat="1" ht="12.75">
      <c r="A268" s="189"/>
      <c r="B268" s="189"/>
      <c r="C268" s="188" t="s">
        <v>19</v>
      </c>
      <c r="D268" s="188" t="s">
        <v>223</v>
      </c>
      <c r="E268" s="189"/>
      <c r="F268" s="189"/>
      <c r="G268" s="189"/>
      <c r="H268" s="189"/>
      <c r="I268" s="189"/>
      <c r="J268" s="189"/>
      <c r="K268" s="189"/>
      <c r="L268" s="189"/>
      <c r="M268" s="189"/>
      <c r="O268" s="73"/>
    </row>
    <row r="269" spans="1:15" s="169" customFormat="1" ht="12.75">
      <c r="A269" s="189"/>
      <c r="B269" s="189"/>
      <c r="C269" s="189"/>
      <c r="D269" s="189"/>
      <c r="E269" s="189"/>
      <c r="F269" s="189"/>
      <c r="G269" s="189"/>
      <c r="H269" s="189"/>
      <c r="I269" s="189"/>
      <c r="J269" s="189"/>
      <c r="K269" s="189"/>
      <c r="L269" s="189"/>
      <c r="M269" s="189"/>
      <c r="O269" s="73"/>
    </row>
    <row r="270" spans="1:15" s="169" customFormat="1" ht="12.75">
      <c r="A270" s="189"/>
      <c r="B270" s="189"/>
      <c r="C270" s="189"/>
      <c r="D270" s="189"/>
      <c r="E270" s="189"/>
      <c r="F270" s="189"/>
      <c r="G270" s="189"/>
      <c r="H270" s="189"/>
      <c r="I270" s="189"/>
      <c r="J270" s="189"/>
      <c r="K270" s="189"/>
      <c r="L270" s="189"/>
      <c r="M270" s="189"/>
      <c r="O270" s="73"/>
    </row>
    <row r="271" spans="1:15" s="169" customFormat="1" ht="12.75">
      <c r="A271" s="189"/>
      <c r="B271" s="189"/>
      <c r="C271" s="189"/>
      <c r="D271" s="189"/>
      <c r="E271" s="189"/>
      <c r="F271" s="189"/>
      <c r="G271" s="189"/>
      <c r="H271" s="189"/>
      <c r="I271" s="189"/>
      <c r="J271" s="189"/>
      <c r="K271" s="189"/>
      <c r="L271" s="189"/>
      <c r="M271" s="189"/>
      <c r="O271" s="73"/>
    </row>
    <row r="272" spans="1:15" s="169" customFormat="1" ht="12.75">
      <c r="A272" s="189"/>
      <c r="B272" s="189"/>
      <c r="C272" s="189"/>
      <c r="D272" s="189"/>
      <c r="E272" s="189"/>
      <c r="F272" s="189"/>
      <c r="G272" s="189"/>
      <c r="H272" s="189"/>
      <c r="I272" s="189"/>
      <c r="J272" s="189"/>
      <c r="K272" s="189"/>
      <c r="L272" s="189"/>
      <c r="M272" s="189"/>
      <c r="O272" s="73"/>
    </row>
    <row r="273" spans="1:15" s="169" customFormat="1" ht="12.75">
      <c r="A273" s="189"/>
      <c r="B273" s="189"/>
      <c r="C273" s="189"/>
      <c r="D273" s="189"/>
      <c r="E273" s="189"/>
      <c r="F273" s="189"/>
      <c r="G273" s="189"/>
      <c r="H273" s="189"/>
      <c r="I273" s="189"/>
      <c r="J273" s="189"/>
      <c r="K273" s="189"/>
      <c r="L273" s="189"/>
      <c r="M273" s="189"/>
      <c r="O273" s="73"/>
    </row>
    <row r="274" spans="1:15" s="169" customFormat="1" ht="12.75">
      <c r="A274" s="189"/>
      <c r="B274" s="189"/>
      <c r="C274" s="189"/>
      <c r="D274" s="189"/>
      <c r="E274" s="189"/>
      <c r="F274" s="189"/>
      <c r="G274" s="189"/>
      <c r="H274" s="189"/>
      <c r="I274" s="189"/>
      <c r="J274" s="189"/>
      <c r="K274" s="189"/>
      <c r="L274" s="189"/>
      <c r="M274" s="189"/>
      <c r="O274" s="73"/>
    </row>
    <row r="275" spans="1:15" s="169" customFormat="1" ht="12.75">
      <c r="A275" s="189"/>
      <c r="B275" s="189"/>
      <c r="C275" s="189"/>
      <c r="D275" s="189"/>
      <c r="E275" s="189"/>
      <c r="F275" s="189"/>
      <c r="G275" s="189"/>
      <c r="H275" s="189"/>
      <c r="I275" s="189"/>
      <c r="J275" s="189"/>
      <c r="K275" s="189"/>
      <c r="L275" s="189"/>
      <c r="M275" s="189"/>
      <c r="O275" s="73"/>
    </row>
    <row r="276" spans="1:15" s="169" customFormat="1" ht="12.75">
      <c r="A276" s="189"/>
      <c r="B276" s="189"/>
      <c r="C276" s="189"/>
      <c r="D276" s="189"/>
      <c r="E276" s="189"/>
      <c r="F276" s="189"/>
      <c r="G276" s="189"/>
      <c r="H276" s="189"/>
      <c r="I276" s="189"/>
      <c r="J276" s="189"/>
      <c r="K276" s="189"/>
      <c r="L276" s="189"/>
      <c r="M276" s="189"/>
      <c r="O276" s="73"/>
    </row>
    <row r="277" spans="1:15" s="169" customFormat="1" ht="12.75">
      <c r="A277" s="189"/>
      <c r="B277" s="189"/>
      <c r="C277" s="189"/>
      <c r="D277" s="189"/>
      <c r="E277" s="189"/>
      <c r="F277" s="189"/>
      <c r="G277" s="189"/>
      <c r="H277" s="189"/>
      <c r="I277" s="189"/>
      <c r="J277" s="189"/>
      <c r="K277" s="189"/>
      <c r="L277" s="189"/>
      <c r="M277" s="189"/>
      <c r="O277" s="73"/>
    </row>
    <row r="278" spans="1:15" s="169" customFormat="1" ht="12.75">
      <c r="A278" s="189"/>
      <c r="B278" s="189"/>
      <c r="C278" s="189"/>
      <c r="D278" s="189"/>
      <c r="E278" s="189"/>
      <c r="F278" s="189"/>
      <c r="G278" s="189"/>
      <c r="H278" s="189"/>
      <c r="I278" s="189"/>
      <c r="J278" s="189"/>
      <c r="K278" s="189"/>
      <c r="L278" s="189"/>
      <c r="M278" s="189"/>
      <c r="O278" s="73"/>
    </row>
    <row r="279" spans="1:15" s="169" customFormat="1" ht="12.75">
      <c r="A279" s="189"/>
      <c r="B279" s="189"/>
      <c r="C279" s="189"/>
      <c r="D279" s="189"/>
      <c r="E279" s="189"/>
      <c r="F279" s="189"/>
      <c r="G279" s="189"/>
      <c r="H279" s="189"/>
      <c r="I279" s="189"/>
      <c r="J279" s="189"/>
      <c r="K279" s="189"/>
      <c r="L279" s="189"/>
      <c r="M279" s="189"/>
      <c r="O279" s="73"/>
    </row>
    <row r="280" spans="1:15" s="169" customFormat="1" ht="12.75">
      <c r="A280" s="189"/>
      <c r="B280" s="189"/>
      <c r="C280" s="189"/>
      <c r="D280" s="189"/>
      <c r="E280" s="189"/>
      <c r="F280" s="189"/>
      <c r="G280" s="189"/>
      <c r="H280" s="189"/>
      <c r="I280" s="189"/>
      <c r="J280" s="189"/>
      <c r="K280" s="189"/>
      <c r="L280" s="189"/>
      <c r="M280" s="189"/>
      <c r="O280" s="73"/>
    </row>
    <row r="281" spans="1:15" s="169" customFormat="1" ht="12.75">
      <c r="A281" s="189"/>
      <c r="B281" s="189"/>
      <c r="C281" s="189"/>
      <c r="D281" s="189"/>
      <c r="E281" s="189"/>
      <c r="F281" s="189"/>
      <c r="G281" s="189"/>
      <c r="H281" s="189"/>
      <c r="I281" s="189"/>
      <c r="J281" s="189"/>
      <c r="K281" s="189"/>
      <c r="L281" s="189"/>
      <c r="M281" s="189"/>
      <c r="O281" s="73"/>
    </row>
    <row r="282" spans="1:15" s="169" customFormat="1" ht="12.75">
      <c r="A282" s="189"/>
      <c r="B282" s="189"/>
      <c r="C282" s="189"/>
      <c r="D282" s="189"/>
      <c r="E282" s="189"/>
      <c r="F282" s="189"/>
      <c r="G282" s="189"/>
      <c r="H282" s="189"/>
      <c r="I282" s="189"/>
      <c r="J282" s="189"/>
      <c r="K282" s="189"/>
      <c r="L282" s="189"/>
      <c r="M282" s="189"/>
      <c r="O282" s="73"/>
    </row>
    <row r="283" spans="1:15" s="169" customFormat="1" ht="12.75">
      <c r="A283" s="189"/>
      <c r="B283" s="189"/>
      <c r="E283" s="189"/>
      <c r="F283" s="189"/>
      <c r="G283" s="189"/>
      <c r="H283" s="189"/>
      <c r="I283" s="189"/>
      <c r="J283" s="189"/>
      <c r="K283" s="189"/>
      <c r="L283" s="189"/>
      <c r="M283" s="189"/>
      <c r="O283" s="73"/>
    </row>
    <row r="284" spans="1:15" s="169" customFormat="1" ht="12.75">
      <c r="A284" s="189"/>
      <c r="B284" s="189"/>
      <c r="C284" s="189"/>
      <c r="D284" s="189"/>
      <c r="E284" s="189"/>
      <c r="F284" s="189"/>
      <c r="G284" s="189"/>
      <c r="H284" s="189"/>
      <c r="I284" s="189"/>
      <c r="J284" s="189"/>
      <c r="K284" s="189"/>
      <c r="L284" s="189"/>
      <c r="M284" s="189"/>
      <c r="O284" s="73"/>
    </row>
    <row r="285" spans="1:15" s="169" customFormat="1" ht="12.75">
      <c r="A285" s="189"/>
      <c r="B285" s="189"/>
      <c r="C285" s="189"/>
      <c r="D285" s="189"/>
      <c r="E285" s="189"/>
      <c r="F285" s="189"/>
      <c r="G285" s="189"/>
      <c r="H285" s="189"/>
      <c r="I285" s="189"/>
      <c r="J285" s="189"/>
      <c r="K285" s="189"/>
      <c r="L285" s="189"/>
      <c r="M285" s="189"/>
      <c r="O285" s="73"/>
    </row>
    <row r="286" spans="1:15" s="169" customFormat="1" ht="12.75">
      <c r="A286" s="189"/>
      <c r="B286" s="189"/>
      <c r="C286" s="189"/>
      <c r="D286" s="189"/>
      <c r="E286" s="189"/>
      <c r="F286" s="189"/>
      <c r="G286" s="189"/>
      <c r="H286" s="189"/>
      <c r="I286" s="189"/>
      <c r="J286" s="189"/>
      <c r="K286" s="189"/>
      <c r="L286" s="189"/>
      <c r="M286" s="189"/>
      <c r="O286" s="73"/>
    </row>
    <row r="287" spans="1:15" s="169" customFormat="1" ht="12.75">
      <c r="A287" s="189"/>
      <c r="B287" s="188" t="s">
        <v>90</v>
      </c>
      <c r="C287" s="188" t="s">
        <v>307</v>
      </c>
      <c r="D287" s="189"/>
      <c r="E287" s="189"/>
      <c r="F287" s="189"/>
      <c r="G287" s="189"/>
      <c r="H287" s="189"/>
      <c r="I287" s="189"/>
      <c r="J287" s="189"/>
      <c r="K287" s="189"/>
      <c r="L287" s="189"/>
      <c r="M287" s="189"/>
      <c r="O287" s="73"/>
    </row>
    <row r="288" spans="1:15" s="169" customFormat="1" ht="12.75">
      <c r="A288" s="189"/>
      <c r="B288" s="189"/>
      <c r="C288" s="189"/>
      <c r="D288" s="189"/>
      <c r="E288" s="189"/>
      <c r="F288" s="189"/>
      <c r="G288" s="189"/>
      <c r="H288" s="189"/>
      <c r="I288" s="189"/>
      <c r="J288" s="189"/>
      <c r="K288" s="189"/>
      <c r="L288" s="189"/>
      <c r="M288" s="189"/>
      <c r="O288" s="73"/>
    </row>
    <row r="289" spans="1:15" s="169" customFormat="1" ht="12.75">
      <c r="A289" s="189"/>
      <c r="B289" s="189"/>
      <c r="C289" s="188" t="s">
        <v>19</v>
      </c>
      <c r="D289" s="188" t="s">
        <v>224</v>
      </c>
      <c r="E289" s="189"/>
      <c r="F289" s="189"/>
      <c r="G289" s="189"/>
      <c r="H289" s="189"/>
      <c r="I289" s="189"/>
      <c r="J289" s="189"/>
      <c r="K289" s="189"/>
      <c r="L289" s="189"/>
      <c r="M289" s="189"/>
      <c r="O289" s="73"/>
    </row>
    <row r="290" spans="1:15" s="169" customFormat="1" ht="12.75">
      <c r="A290" s="189"/>
      <c r="B290" s="189"/>
      <c r="C290" s="189"/>
      <c r="D290" s="189"/>
      <c r="E290" s="189"/>
      <c r="F290" s="189"/>
      <c r="G290" s="189"/>
      <c r="H290" s="189"/>
      <c r="I290" s="189"/>
      <c r="J290" s="189"/>
      <c r="K290" s="189"/>
      <c r="L290" s="189"/>
      <c r="M290" s="189"/>
      <c r="O290" s="73"/>
    </row>
    <row r="291" spans="1:15" s="169" customFormat="1" ht="12.75">
      <c r="A291" s="189"/>
      <c r="B291" s="189"/>
      <c r="C291" s="189"/>
      <c r="D291" s="189"/>
      <c r="E291" s="189"/>
      <c r="F291" s="189"/>
      <c r="G291" s="189"/>
      <c r="H291" s="189"/>
      <c r="I291" s="189"/>
      <c r="J291" s="189"/>
      <c r="K291" s="189"/>
      <c r="L291" s="189"/>
      <c r="M291" s="189"/>
      <c r="O291" s="73"/>
    </row>
    <row r="292" spans="1:15" s="169" customFormat="1" ht="12.75">
      <c r="A292" s="189"/>
      <c r="B292" s="189"/>
      <c r="C292" s="189"/>
      <c r="D292" s="189"/>
      <c r="E292" s="189"/>
      <c r="F292" s="189"/>
      <c r="G292" s="189"/>
      <c r="H292" s="189"/>
      <c r="I292" s="189"/>
      <c r="J292" s="189"/>
      <c r="K292" s="189"/>
      <c r="L292" s="189"/>
      <c r="M292" s="189"/>
      <c r="O292" s="73"/>
    </row>
    <row r="293" spans="1:15" s="169" customFormat="1" ht="12.75">
      <c r="A293" s="189"/>
      <c r="B293" s="189"/>
      <c r="C293" s="189"/>
      <c r="D293" s="189"/>
      <c r="E293" s="189"/>
      <c r="F293" s="189"/>
      <c r="G293" s="189"/>
      <c r="H293" s="189"/>
      <c r="I293" s="189"/>
      <c r="J293" s="189"/>
      <c r="K293" s="189"/>
      <c r="L293" s="189"/>
      <c r="M293" s="189"/>
      <c r="O293" s="73"/>
    </row>
    <row r="294" spans="1:15" s="169" customFormat="1" ht="12.75">
      <c r="A294" s="189"/>
      <c r="B294" s="189"/>
      <c r="C294" s="189"/>
      <c r="D294" s="189"/>
      <c r="E294" s="189"/>
      <c r="F294" s="189"/>
      <c r="G294" s="189"/>
      <c r="H294" s="189"/>
      <c r="I294" s="192"/>
      <c r="J294" s="192"/>
      <c r="K294" s="200" t="s">
        <v>225</v>
      </c>
      <c r="L294" s="189"/>
      <c r="M294" s="189"/>
      <c r="O294" s="73"/>
    </row>
    <row r="295" spans="1:15" s="169" customFormat="1" ht="12.75">
      <c r="A295" s="189"/>
      <c r="B295" s="189"/>
      <c r="C295" s="189"/>
      <c r="D295" s="189"/>
      <c r="E295" s="189"/>
      <c r="F295" s="189"/>
      <c r="G295" s="189"/>
      <c r="H295" s="189"/>
      <c r="I295" s="200" t="s">
        <v>225</v>
      </c>
      <c r="J295" s="188"/>
      <c r="K295" s="200" t="s">
        <v>226</v>
      </c>
      <c r="L295" s="189"/>
      <c r="M295" s="189"/>
      <c r="O295" s="73"/>
    </row>
    <row r="296" spans="1:15" s="169" customFormat="1" ht="12.75">
      <c r="A296" s="189"/>
      <c r="B296" s="189"/>
      <c r="C296" s="189"/>
      <c r="D296" s="189"/>
      <c r="E296" s="189"/>
      <c r="F296" s="189"/>
      <c r="G296" s="189"/>
      <c r="H296" s="189"/>
      <c r="I296" s="200" t="s">
        <v>227</v>
      </c>
      <c r="J296" s="188"/>
      <c r="K296" s="200" t="s">
        <v>228</v>
      </c>
      <c r="L296" s="189"/>
      <c r="M296" s="189"/>
      <c r="O296" s="73"/>
    </row>
    <row r="297" spans="1:15" s="169" customFormat="1" ht="12.75">
      <c r="A297" s="189"/>
      <c r="B297" s="189"/>
      <c r="C297" s="189"/>
      <c r="D297" s="189"/>
      <c r="E297" s="189"/>
      <c r="F297" s="189"/>
      <c r="G297" s="189"/>
      <c r="H297" s="189"/>
      <c r="I297" s="201" t="s">
        <v>229</v>
      </c>
      <c r="J297" s="200" t="s">
        <v>230</v>
      </c>
      <c r="K297" s="201" t="s">
        <v>227</v>
      </c>
      <c r="L297" s="189"/>
      <c r="M297" s="189"/>
      <c r="O297" s="73"/>
    </row>
    <row r="298" spans="1:15" s="169" customFormat="1" ht="12.75">
      <c r="A298" s="189"/>
      <c r="B298" s="189"/>
      <c r="C298" s="189"/>
      <c r="D298" s="189"/>
      <c r="E298" s="189"/>
      <c r="F298" s="189"/>
      <c r="G298" s="189"/>
      <c r="H298" s="189"/>
      <c r="I298" s="200" t="s">
        <v>231</v>
      </c>
      <c r="J298" s="200" t="s">
        <v>232</v>
      </c>
      <c r="K298" s="200" t="s">
        <v>233</v>
      </c>
      <c r="L298" s="189"/>
      <c r="M298" s="189"/>
      <c r="O298" s="73"/>
    </row>
    <row r="299" spans="1:15" s="169" customFormat="1" ht="12.75">
      <c r="A299" s="189"/>
      <c r="B299" s="189"/>
      <c r="C299" s="189"/>
      <c r="D299" s="189"/>
      <c r="E299" s="189"/>
      <c r="F299" s="189"/>
      <c r="G299" s="189"/>
      <c r="H299" s="189"/>
      <c r="I299" s="200" t="s">
        <v>234</v>
      </c>
      <c r="J299" s="202" t="s">
        <v>212</v>
      </c>
      <c r="K299" s="200" t="s">
        <v>235</v>
      </c>
      <c r="L299" s="189"/>
      <c r="M299" s="189"/>
      <c r="O299" s="73"/>
    </row>
    <row r="300" spans="1:15" s="169" customFormat="1" ht="12.75">
      <c r="A300" s="189"/>
      <c r="B300" s="189"/>
      <c r="C300" s="189"/>
      <c r="D300" s="189"/>
      <c r="E300" s="189"/>
      <c r="F300" s="189"/>
      <c r="G300" s="189"/>
      <c r="H300" s="189"/>
      <c r="I300" s="200" t="s">
        <v>236</v>
      </c>
      <c r="J300" s="200" t="s">
        <v>236</v>
      </c>
      <c r="K300" s="200" t="s">
        <v>236</v>
      </c>
      <c r="L300" s="189"/>
      <c r="M300" s="189"/>
      <c r="O300" s="73"/>
    </row>
    <row r="301" spans="1:15" s="169" customFormat="1" ht="12.75">
      <c r="A301" s="189"/>
      <c r="B301" s="189"/>
      <c r="C301" s="189"/>
      <c r="D301" s="189"/>
      <c r="E301" s="189"/>
      <c r="F301" s="189"/>
      <c r="G301" s="189"/>
      <c r="H301" s="189"/>
      <c r="I301" s="193"/>
      <c r="J301" s="193"/>
      <c r="K301" s="193"/>
      <c r="L301" s="189"/>
      <c r="M301" s="189"/>
      <c r="O301" s="73"/>
    </row>
    <row r="302" spans="1:15" s="169" customFormat="1" ht="12.75">
      <c r="A302" s="189"/>
      <c r="B302" s="189"/>
      <c r="C302" s="189"/>
      <c r="D302" s="188" t="s">
        <v>237</v>
      </c>
      <c r="E302" s="189"/>
      <c r="F302" s="189"/>
      <c r="G302" s="189"/>
      <c r="H302" s="189"/>
      <c r="I302" s="193">
        <v>876</v>
      </c>
      <c r="J302" s="193">
        <v>0</v>
      </c>
      <c r="K302" s="193">
        <f>SUM(I302:J302)</f>
        <v>876</v>
      </c>
      <c r="L302" s="189"/>
      <c r="M302" s="189"/>
      <c r="O302" s="73"/>
    </row>
    <row r="303" spans="1:15" s="169" customFormat="1" ht="12.75">
      <c r="A303" s="189"/>
      <c r="B303" s="189"/>
      <c r="C303" s="189"/>
      <c r="D303" s="189"/>
      <c r="E303" s="189"/>
      <c r="F303" s="189"/>
      <c r="G303" s="189"/>
      <c r="H303" s="189"/>
      <c r="I303" s="193"/>
      <c r="J303" s="193"/>
      <c r="K303" s="193"/>
      <c r="L303" s="189"/>
      <c r="M303" s="189"/>
      <c r="O303" s="73"/>
    </row>
    <row r="304" spans="1:15" s="169" customFormat="1" ht="12.75">
      <c r="A304" s="189"/>
      <c r="B304" s="189"/>
      <c r="C304" s="189"/>
      <c r="D304" s="188" t="s">
        <v>238</v>
      </c>
      <c r="E304" s="189"/>
      <c r="F304" s="189"/>
      <c r="G304" s="189"/>
      <c r="H304" s="189"/>
      <c r="I304" s="193"/>
      <c r="J304" s="193"/>
      <c r="K304" s="193"/>
      <c r="L304" s="189"/>
      <c r="M304" s="189"/>
      <c r="O304" s="73"/>
    </row>
    <row r="305" spans="1:15" s="169" customFormat="1" ht="12.75">
      <c r="A305" s="189"/>
      <c r="B305" s="189"/>
      <c r="C305" s="189"/>
      <c r="D305" s="189" t="s">
        <v>239</v>
      </c>
      <c r="E305" s="189"/>
      <c r="F305" s="189"/>
      <c r="G305" s="189"/>
      <c r="H305" s="189"/>
      <c r="I305" s="194">
        <v>0</v>
      </c>
      <c r="J305" s="194">
        <v>647</v>
      </c>
      <c r="K305" s="193">
        <f>SUM(I305:J305)</f>
        <v>647</v>
      </c>
      <c r="L305" s="189"/>
      <c r="M305" s="189"/>
      <c r="O305" s="73"/>
    </row>
    <row r="306" spans="1:15" s="169" customFormat="1" ht="12.75">
      <c r="A306" s="189"/>
      <c r="B306" s="189"/>
      <c r="C306" s="189"/>
      <c r="D306" s="189"/>
      <c r="E306" s="189"/>
      <c r="F306" s="189"/>
      <c r="G306" s="189"/>
      <c r="H306" s="189"/>
      <c r="I306" s="193"/>
      <c r="J306" s="193"/>
      <c r="K306" s="193"/>
      <c r="L306" s="189"/>
      <c r="M306" s="189"/>
      <c r="O306" s="73"/>
    </row>
    <row r="307" spans="1:15" s="169" customFormat="1" ht="13.5" thickBot="1">
      <c r="A307" s="189"/>
      <c r="B307" s="189"/>
      <c r="C307" s="189"/>
      <c r="D307" s="188" t="s">
        <v>240</v>
      </c>
      <c r="E307" s="189"/>
      <c r="F307" s="189"/>
      <c r="G307" s="189"/>
      <c r="H307" s="189"/>
      <c r="I307" s="195">
        <f>SUM(I302:I306)</f>
        <v>876</v>
      </c>
      <c r="J307" s="195">
        <f>SUM(J302:J306)</f>
        <v>647</v>
      </c>
      <c r="K307" s="195">
        <f>SUM(K302:K306)</f>
        <v>1523</v>
      </c>
      <c r="L307" s="189"/>
      <c r="M307" s="189"/>
      <c r="O307" s="76"/>
    </row>
    <row r="308" spans="1:15" s="169" customFormat="1" ht="13.5" thickTop="1">
      <c r="A308" s="189"/>
      <c r="B308" s="189"/>
      <c r="C308" s="189"/>
      <c r="D308" s="189"/>
      <c r="E308" s="189"/>
      <c r="F308" s="189"/>
      <c r="G308" s="189"/>
      <c r="H308" s="189"/>
      <c r="I308" s="189"/>
      <c r="J308" s="189"/>
      <c r="K308" s="189"/>
      <c r="L308" s="189"/>
      <c r="M308" s="189"/>
      <c r="O308" s="73"/>
    </row>
    <row r="309" spans="1:15" s="169" customFormat="1" ht="12.75">
      <c r="A309" s="189"/>
      <c r="B309" s="189"/>
      <c r="C309" s="189"/>
      <c r="D309" s="189"/>
      <c r="E309" s="189"/>
      <c r="F309" s="189"/>
      <c r="G309" s="189"/>
      <c r="H309" s="189"/>
      <c r="I309" s="189"/>
      <c r="J309" s="189"/>
      <c r="K309" s="189"/>
      <c r="L309" s="189"/>
      <c r="M309" s="189"/>
      <c r="O309" s="73"/>
    </row>
    <row r="310" spans="1:15" s="169" customFormat="1" ht="12.75">
      <c r="A310" s="189"/>
      <c r="B310" s="189"/>
      <c r="C310" s="188" t="s">
        <v>22</v>
      </c>
      <c r="D310" s="188" t="s">
        <v>241</v>
      </c>
      <c r="E310" s="189"/>
      <c r="F310" s="189"/>
      <c r="G310" s="189"/>
      <c r="H310" s="189"/>
      <c r="I310" s="189"/>
      <c r="J310" s="189"/>
      <c r="K310" s="189"/>
      <c r="L310" s="189"/>
      <c r="M310" s="189"/>
      <c r="O310" s="73"/>
    </row>
    <row r="311" spans="1:15" s="169" customFormat="1" ht="12.75">
      <c r="A311" s="189"/>
      <c r="B311" s="189"/>
      <c r="C311" s="189"/>
      <c r="D311" s="189"/>
      <c r="E311" s="189"/>
      <c r="F311" s="189"/>
      <c r="G311" s="189"/>
      <c r="H311" s="189"/>
      <c r="I311" s="189"/>
      <c r="J311" s="189"/>
      <c r="K311" s="189"/>
      <c r="L311" s="189"/>
      <c r="M311" s="189"/>
      <c r="O311" s="73"/>
    </row>
    <row r="312" spans="1:15" s="169" customFormat="1" ht="12.75">
      <c r="A312" s="189"/>
      <c r="B312" s="189"/>
      <c r="C312" s="189"/>
      <c r="D312" s="189"/>
      <c r="E312" s="189"/>
      <c r="F312" s="189"/>
      <c r="G312" s="189"/>
      <c r="H312" s="189"/>
      <c r="I312" s="189"/>
      <c r="J312" s="189"/>
      <c r="K312" s="189"/>
      <c r="L312" s="189"/>
      <c r="M312" s="189"/>
      <c r="O312" s="73"/>
    </row>
    <row r="313" spans="1:15" s="169" customFormat="1" ht="12.75">
      <c r="A313" s="189"/>
      <c r="B313" s="189"/>
      <c r="C313" s="189"/>
      <c r="D313" s="189"/>
      <c r="E313" s="189"/>
      <c r="F313" s="189"/>
      <c r="G313" s="189"/>
      <c r="H313" s="189"/>
      <c r="I313" s="189"/>
      <c r="J313" s="189"/>
      <c r="K313" s="189"/>
      <c r="L313" s="189"/>
      <c r="M313" s="189"/>
      <c r="O313" s="73"/>
    </row>
    <row r="314" spans="1:15" s="169" customFormat="1" ht="12.75">
      <c r="A314" s="189"/>
      <c r="B314" s="189"/>
      <c r="C314" s="189"/>
      <c r="D314" s="189"/>
      <c r="E314" s="189"/>
      <c r="F314" s="189"/>
      <c r="G314" s="189"/>
      <c r="H314" s="189"/>
      <c r="I314" s="189"/>
      <c r="J314" s="189"/>
      <c r="K314" s="189"/>
      <c r="L314" s="189"/>
      <c r="M314" s="189"/>
      <c r="O314" s="73"/>
    </row>
    <row r="315" spans="1:15" s="169" customFormat="1" ht="12.75">
      <c r="A315" s="189"/>
      <c r="B315" s="189"/>
      <c r="C315" s="189"/>
      <c r="D315" s="188" t="s">
        <v>242</v>
      </c>
      <c r="E315" s="188" t="s">
        <v>243</v>
      </c>
      <c r="F315" s="189"/>
      <c r="G315" s="189"/>
      <c r="H315" s="189"/>
      <c r="I315" s="189"/>
      <c r="J315" s="189"/>
      <c r="K315" s="189"/>
      <c r="L315" s="189"/>
      <c r="M315" s="189"/>
      <c r="O315" s="73"/>
    </row>
    <row r="316" spans="1:15" s="169" customFormat="1" ht="12.75">
      <c r="A316" s="189"/>
      <c r="B316" s="189"/>
      <c r="C316" s="189"/>
      <c r="D316" s="189"/>
      <c r="E316" s="189"/>
      <c r="F316" s="189"/>
      <c r="G316" s="189"/>
      <c r="H316" s="189"/>
      <c r="I316" s="189"/>
      <c r="J316" s="189"/>
      <c r="K316" s="189"/>
      <c r="L316" s="189"/>
      <c r="M316" s="189"/>
      <c r="O316" s="73"/>
    </row>
    <row r="317" spans="1:15" s="169" customFormat="1" ht="12.75">
      <c r="A317" s="189"/>
      <c r="B317" s="189"/>
      <c r="C317" s="189"/>
      <c r="D317" s="189"/>
      <c r="E317" s="189"/>
      <c r="F317" s="189"/>
      <c r="G317" s="189"/>
      <c r="H317" s="189"/>
      <c r="I317" s="189"/>
      <c r="J317" s="189"/>
      <c r="K317" s="189"/>
      <c r="L317" s="189"/>
      <c r="M317" s="189"/>
      <c r="O317" s="73"/>
    </row>
    <row r="318" spans="1:15" s="169" customFormat="1" ht="12.75">
      <c r="A318" s="189"/>
      <c r="B318" s="189"/>
      <c r="C318" s="189"/>
      <c r="D318" s="189"/>
      <c r="E318" s="189"/>
      <c r="F318" s="189"/>
      <c r="G318" s="189"/>
      <c r="H318" s="189"/>
      <c r="I318" s="189"/>
      <c r="J318" s="189"/>
      <c r="K318" s="189"/>
      <c r="L318" s="189"/>
      <c r="M318" s="189"/>
      <c r="O318" s="73"/>
    </row>
    <row r="319" spans="1:15" s="169" customFormat="1" ht="12.75">
      <c r="A319" s="189"/>
      <c r="B319" s="189"/>
      <c r="C319" s="189"/>
      <c r="D319" s="189"/>
      <c r="E319" s="189"/>
      <c r="F319" s="189"/>
      <c r="G319" s="189"/>
      <c r="H319" s="189"/>
      <c r="I319" s="189"/>
      <c r="J319" s="189"/>
      <c r="K319" s="189"/>
      <c r="L319" s="189"/>
      <c r="M319" s="189"/>
      <c r="O319" s="73"/>
    </row>
    <row r="320" spans="1:15" s="169" customFormat="1" ht="12.75">
      <c r="A320" s="189"/>
      <c r="B320" s="189"/>
      <c r="C320" s="189"/>
      <c r="D320" s="189"/>
      <c r="E320" s="189"/>
      <c r="F320" s="189"/>
      <c r="G320" s="189"/>
      <c r="H320" s="189"/>
      <c r="I320" s="189"/>
      <c r="J320" s="189"/>
      <c r="K320" s="189"/>
      <c r="L320" s="189"/>
      <c r="M320" s="189"/>
      <c r="O320" s="73"/>
    </row>
    <row r="321" spans="1:15" s="169" customFormat="1" ht="12.75">
      <c r="A321" s="189"/>
      <c r="B321" s="189"/>
      <c r="C321" s="189"/>
      <c r="D321" s="189"/>
      <c r="E321" s="189"/>
      <c r="F321" s="189"/>
      <c r="G321" s="189"/>
      <c r="H321" s="189"/>
      <c r="I321" s="189"/>
      <c r="J321" s="189"/>
      <c r="K321" s="189"/>
      <c r="L321" s="189"/>
      <c r="M321" s="189"/>
      <c r="O321" s="73"/>
    </row>
    <row r="322" spans="1:15" s="169" customFormat="1" ht="12.75">
      <c r="A322" s="189"/>
      <c r="B322" s="189"/>
      <c r="C322" s="189"/>
      <c r="D322" s="189"/>
      <c r="E322" s="189"/>
      <c r="F322" s="189"/>
      <c r="G322" s="189"/>
      <c r="H322" s="189"/>
      <c r="I322" s="189"/>
      <c r="J322" s="189"/>
      <c r="K322" s="189"/>
      <c r="L322" s="189"/>
      <c r="M322" s="189"/>
      <c r="O322" s="73"/>
    </row>
    <row r="323" spans="1:15" s="169" customFormat="1" ht="12.75">
      <c r="A323" s="189"/>
      <c r="B323" s="189"/>
      <c r="C323" s="189"/>
      <c r="D323" s="189"/>
      <c r="E323" s="189"/>
      <c r="F323" s="189"/>
      <c r="G323" s="189"/>
      <c r="H323" s="189"/>
      <c r="I323" s="189"/>
      <c r="J323" s="189"/>
      <c r="K323" s="189"/>
      <c r="L323" s="189"/>
      <c r="M323" s="189"/>
      <c r="O323" s="73"/>
    </row>
    <row r="324" spans="1:15" s="169" customFormat="1" ht="12.75">
      <c r="A324" s="189"/>
      <c r="B324" s="189"/>
      <c r="C324" s="189"/>
      <c r="D324" s="189"/>
      <c r="E324" s="189"/>
      <c r="F324" s="189"/>
      <c r="G324" s="189"/>
      <c r="H324" s="189"/>
      <c r="I324" s="189"/>
      <c r="J324" s="189"/>
      <c r="K324" s="189"/>
      <c r="L324" s="189"/>
      <c r="M324" s="189"/>
      <c r="O324" s="73"/>
    </row>
    <row r="325" spans="1:15" s="169" customFormat="1" ht="12.75">
      <c r="A325" s="189"/>
      <c r="B325" s="189"/>
      <c r="C325" s="189"/>
      <c r="D325" s="189"/>
      <c r="E325" s="189"/>
      <c r="F325" s="189"/>
      <c r="G325" s="189"/>
      <c r="H325" s="189"/>
      <c r="I325" s="189"/>
      <c r="J325" s="189"/>
      <c r="K325" s="189"/>
      <c r="L325" s="189"/>
      <c r="M325" s="189"/>
      <c r="O325" s="73"/>
    </row>
    <row r="326" spans="1:15" s="169" customFormat="1" ht="12.75">
      <c r="A326" s="189"/>
      <c r="B326" s="189"/>
      <c r="C326" s="189"/>
      <c r="D326" s="189"/>
      <c r="E326" s="189"/>
      <c r="F326" s="189"/>
      <c r="G326" s="189"/>
      <c r="H326" s="189"/>
      <c r="I326" s="189"/>
      <c r="J326" s="189"/>
      <c r="K326" s="189"/>
      <c r="L326" s="189"/>
      <c r="M326" s="189"/>
      <c r="O326" s="73"/>
    </row>
    <row r="327" spans="1:15" s="169" customFormat="1" ht="12.75">
      <c r="A327" s="189"/>
      <c r="B327" s="189"/>
      <c r="C327" s="189"/>
      <c r="D327" s="189"/>
      <c r="E327" s="189"/>
      <c r="F327" s="189"/>
      <c r="G327" s="189"/>
      <c r="H327" s="189"/>
      <c r="I327" s="189"/>
      <c r="J327" s="189"/>
      <c r="K327" s="189"/>
      <c r="L327" s="189"/>
      <c r="M327" s="189"/>
      <c r="O327" s="73"/>
    </row>
    <row r="328" spans="1:15" s="169" customFormat="1" ht="12.75">
      <c r="A328" s="189"/>
      <c r="B328" s="189"/>
      <c r="C328" s="189"/>
      <c r="D328" s="189"/>
      <c r="E328" s="189"/>
      <c r="F328" s="189"/>
      <c r="G328" s="189"/>
      <c r="H328" s="189"/>
      <c r="I328" s="189"/>
      <c r="J328" s="189"/>
      <c r="K328" s="189"/>
      <c r="L328" s="189"/>
      <c r="M328" s="189"/>
      <c r="O328" s="73"/>
    </row>
    <row r="329" spans="1:15" s="169" customFormat="1" ht="12.75">
      <c r="A329" s="189"/>
      <c r="B329" s="189"/>
      <c r="C329" s="189"/>
      <c r="D329" s="189"/>
      <c r="E329" s="189"/>
      <c r="F329" s="189"/>
      <c r="G329" s="189"/>
      <c r="H329" s="189"/>
      <c r="I329" s="189"/>
      <c r="J329" s="189"/>
      <c r="K329" s="189"/>
      <c r="L329" s="189"/>
      <c r="M329" s="189"/>
      <c r="O329" s="73"/>
    </row>
    <row r="330" spans="1:15" s="169" customFormat="1" ht="12.75">
      <c r="A330" s="189"/>
      <c r="B330" s="189"/>
      <c r="C330" s="189"/>
      <c r="D330" s="189"/>
      <c r="E330" s="189"/>
      <c r="F330" s="189"/>
      <c r="G330" s="189"/>
      <c r="H330" s="189"/>
      <c r="I330" s="189"/>
      <c r="J330" s="189"/>
      <c r="K330" s="189"/>
      <c r="L330" s="189"/>
      <c r="M330" s="189"/>
      <c r="O330" s="73"/>
    </row>
    <row r="331" spans="1:15" s="169" customFormat="1" ht="12.75">
      <c r="A331" s="189"/>
      <c r="B331" s="189"/>
      <c r="C331" s="189"/>
      <c r="D331" s="188" t="s">
        <v>244</v>
      </c>
      <c r="E331" s="188" t="s">
        <v>245</v>
      </c>
      <c r="F331" s="189"/>
      <c r="G331" s="189"/>
      <c r="H331" s="189"/>
      <c r="I331" s="189"/>
      <c r="J331" s="189"/>
      <c r="K331" s="189"/>
      <c r="L331" s="189"/>
      <c r="M331" s="189"/>
      <c r="O331" s="73"/>
    </row>
    <row r="332" spans="1:15" s="169" customFormat="1" ht="12.75">
      <c r="A332" s="189"/>
      <c r="B332" s="189"/>
      <c r="C332" s="189"/>
      <c r="D332" s="188"/>
      <c r="E332" s="188"/>
      <c r="F332" s="189"/>
      <c r="G332" s="189"/>
      <c r="H332" s="189"/>
      <c r="I332" s="189"/>
      <c r="J332" s="189"/>
      <c r="K332" s="189"/>
      <c r="L332" s="189"/>
      <c r="M332" s="189"/>
      <c r="O332" s="73"/>
    </row>
    <row r="333" spans="1:15" s="169" customFormat="1" ht="12.75">
      <c r="A333" s="189"/>
      <c r="B333" s="189"/>
      <c r="C333" s="189"/>
      <c r="D333" s="188"/>
      <c r="E333" s="196" t="s">
        <v>246</v>
      </c>
      <c r="F333" s="197"/>
      <c r="G333" s="197"/>
      <c r="H333" s="197"/>
      <c r="I333" s="197"/>
      <c r="J333" s="197"/>
      <c r="K333" s="197"/>
      <c r="L333" s="197"/>
      <c r="M333" s="197"/>
      <c r="O333" s="73"/>
    </row>
    <row r="334" spans="1:15" s="169" customFormat="1" ht="12.75">
      <c r="A334" s="197"/>
      <c r="B334" s="197"/>
      <c r="C334" s="197"/>
      <c r="D334" s="188"/>
      <c r="E334" s="188"/>
      <c r="F334" s="189"/>
      <c r="G334" s="189"/>
      <c r="H334" s="189"/>
      <c r="I334" s="189"/>
      <c r="J334" s="189"/>
      <c r="K334" s="189"/>
      <c r="L334" s="189"/>
      <c r="M334" s="189"/>
      <c r="O334" s="73"/>
    </row>
    <row r="335" spans="1:15" s="169" customFormat="1" ht="12.75">
      <c r="A335" s="197"/>
      <c r="B335" s="197"/>
      <c r="C335" s="197"/>
      <c r="D335" s="188"/>
      <c r="E335" s="188"/>
      <c r="F335" s="189"/>
      <c r="G335" s="189"/>
      <c r="H335" s="189"/>
      <c r="I335" s="189"/>
      <c r="J335" s="189"/>
      <c r="K335" s="189"/>
      <c r="L335" s="189"/>
      <c r="M335" s="189"/>
      <c r="O335" s="73"/>
    </row>
    <row r="336" spans="1:15" s="169" customFormat="1" ht="12.75">
      <c r="A336" s="197"/>
      <c r="B336" s="197"/>
      <c r="C336" s="197"/>
      <c r="D336" s="188"/>
      <c r="E336" s="188"/>
      <c r="F336" s="189"/>
      <c r="G336" s="189"/>
      <c r="H336" s="189"/>
      <c r="I336" s="189"/>
      <c r="J336" s="189"/>
      <c r="K336" s="189"/>
      <c r="L336" s="189"/>
      <c r="M336" s="189"/>
      <c r="O336" s="73"/>
    </row>
    <row r="337" spans="1:15" s="169" customFormat="1" ht="12.75">
      <c r="A337" s="197"/>
      <c r="B337" s="197"/>
      <c r="C337" s="197"/>
      <c r="D337" s="188"/>
      <c r="E337" s="188"/>
      <c r="F337" s="189"/>
      <c r="G337" s="189"/>
      <c r="H337" s="189"/>
      <c r="I337" s="189"/>
      <c r="J337" s="189"/>
      <c r="K337" s="189"/>
      <c r="L337" s="189"/>
      <c r="M337" s="189"/>
      <c r="O337" s="73"/>
    </row>
    <row r="338" spans="1:15" s="169" customFormat="1" ht="12.75">
      <c r="A338" s="197"/>
      <c r="B338" s="197"/>
      <c r="C338" s="197"/>
      <c r="D338" s="188"/>
      <c r="E338" s="188"/>
      <c r="F338" s="189"/>
      <c r="G338" s="189"/>
      <c r="H338" s="189"/>
      <c r="I338" s="189"/>
      <c r="J338" s="189"/>
      <c r="K338" s="189"/>
      <c r="L338" s="189"/>
      <c r="M338" s="189"/>
      <c r="O338" s="73"/>
    </row>
    <row r="339" spans="1:15" s="169" customFormat="1" ht="12.75">
      <c r="A339" s="197"/>
      <c r="B339" s="197"/>
      <c r="C339" s="197"/>
      <c r="D339" s="188"/>
      <c r="E339" s="188"/>
      <c r="F339" s="189"/>
      <c r="G339" s="189"/>
      <c r="H339" s="189"/>
      <c r="I339" s="189"/>
      <c r="J339" s="189"/>
      <c r="K339" s="189"/>
      <c r="L339" s="189"/>
      <c r="M339" s="189"/>
      <c r="O339" s="73"/>
    </row>
    <row r="340" spans="1:15" s="169" customFormat="1" ht="12.75">
      <c r="A340" s="189"/>
      <c r="B340" s="189"/>
      <c r="C340" s="189"/>
      <c r="D340" s="188"/>
      <c r="E340" s="196" t="s">
        <v>247</v>
      </c>
      <c r="F340" s="197"/>
      <c r="G340" s="197"/>
      <c r="H340" s="197"/>
      <c r="I340" s="197"/>
      <c r="J340" s="197"/>
      <c r="K340" s="197"/>
      <c r="L340" s="197"/>
      <c r="M340" s="197"/>
      <c r="O340" s="73"/>
    </row>
    <row r="341" spans="1:15" s="169" customFormat="1" ht="12.75">
      <c r="A341" s="197"/>
      <c r="B341" s="197"/>
      <c r="C341" s="197"/>
      <c r="D341" s="188"/>
      <c r="E341" s="189"/>
      <c r="F341" s="189"/>
      <c r="G341" s="189"/>
      <c r="H341" s="189"/>
      <c r="I341" s="189"/>
      <c r="J341" s="189"/>
      <c r="K341" s="189"/>
      <c r="L341" s="189"/>
      <c r="M341" s="189"/>
      <c r="O341" s="73"/>
    </row>
    <row r="342" spans="1:15" s="169" customFormat="1" ht="12.75">
      <c r="A342" s="197"/>
      <c r="B342" s="197"/>
      <c r="C342" s="197"/>
      <c r="D342" s="188"/>
      <c r="E342" s="189"/>
      <c r="F342" s="189"/>
      <c r="G342" s="189"/>
      <c r="H342" s="189"/>
      <c r="I342" s="189"/>
      <c r="J342" s="189"/>
      <c r="K342" s="189"/>
      <c r="L342" s="189"/>
      <c r="M342" s="189"/>
      <c r="O342" s="73"/>
    </row>
    <row r="343" spans="1:15" s="169" customFormat="1" ht="12.75">
      <c r="A343" s="197"/>
      <c r="B343" s="197"/>
      <c r="C343" s="197"/>
      <c r="D343" s="188"/>
      <c r="E343" s="189"/>
      <c r="F343" s="189"/>
      <c r="G343" s="189"/>
      <c r="H343" s="189"/>
      <c r="I343" s="189"/>
      <c r="J343" s="189"/>
      <c r="K343" s="189"/>
      <c r="L343" s="189"/>
      <c r="M343" s="189"/>
      <c r="O343" s="73"/>
    </row>
    <row r="344" spans="1:15" s="169" customFormat="1" ht="12.75">
      <c r="A344" s="197"/>
      <c r="B344" s="197"/>
      <c r="C344" s="197"/>
      <c r="D344" s="188"/>
      <c r="E344" s="189"/>
      <c r="F344" s="189"/>
      <c r="G344" s="189"/>
      <c r="H344" s="189"/>
      <c r="I344" s="189"/>
      <c r="J344" s="189"/>
      <c r="K344" s="189"/>
      <c r="L344" s="189"/>
      <c r="M344" s="189"/>
      <c r="O344" s="73"/>
    </row>
    <row r="345" spans="1:15" s="169" customFormat="1" ht="12.75">
      <c r="A345" s="197"/>
      <c r="B345" s="197"/>
      <c r="C345" s="197"/>
      <c r="D345" s="188"/>
      <c r="E345" s="189"/>
      <c r="F345" s="189"/>
      <c r="G345" s="189"/>
      <c r="H345" s="189"/>
      <c r="I345" s="189"/>
      <c r="J345" s="189"/>
      <c r="K345" s="189"/>
      <c r="L345" s="189"/>
      <c r="M345" s="189"/>
      <c r="O345" s="73"/>
    </row>
    <row r="346" spans="1:15" s="169" customFormat="1" ht="12.75">
      <c r="A346" s="197"/>
      <c r="B346" s="197"/>
      <c r="C346" s="197"/>
      <c r="D346" s="188"/>
      <c r="E346" s="189"/>
      <c r="F346" s="189"/>
      <c r="G346" s="189"/>
      <c r="H346" s="189"/>
      <c r="I346" s="189"/>
      <c r="J346" s="189"/>
      <c r="K346" s="189"/>
      <c r="L346" s="189"/>
      <c r="M346" s="189"/>
      <c r="O346" s="73"/>
    </row>
    <row r="347" spans="1:15" s="169" customFormat="1" ht="12.75">
      <c r="A347" s="197"/>
      <c r="B347" s="197"/>
      <c r="C347" s="197"/>
      <c r="D347" s="188"/>
      <c r="E347" s="189"/>
      <c r="F347" s="189"/>
      <c r="G347" s="189"/>
      <c r="H347" s="189"/>
      <c r="I347" s="189"/>
      <c r="J347" s="189"/>
      <c r="K347" s="189"/>
      <c r="L347" s="189"/>
      <c r="M347" s="189"/>
      <c r="O347" s="73"/>
    </row>
    <row r="348" spans="1:15" s="169" customFormat="1" ht="12.75">
      <c r="A348" s="189"/>
      <c r="B348" s="189"/>
      <c r="C348" s="189"/>
      <c r="D348" s="188"/>
      <c r="E348" s="196" t="s">
        <v>248</v>
      </c>
      <c r="F348" s="197"/>
      <c r="G348" s="197"/>
      <c r="H348" s="197"/>
      <c r="I348" s="197"/>
      <c r="J348" s="197"/>
      <c r="K348" s="197"/>
      <c r="L348" s="197"/>
      <c r="M348" s="197"/>
      <c r="O348" s="73"/>
    </row>
    <row r="349" spans="1:15" s="169" customFormat="1" ht="12.75">
      <c r="A349" s="197"/>
      <c r="B349" s="197"/>
      <c r="C349" s="197"/>
      <c r="D349" s="188"/>
      <c r="E349" s="189"/>
      <c r="F349" s="189"/>
      <c r="G349" s="189"/>
      <c r="H349" s="189"/>
      <c r="I349" s="189"/>
      <c r="J349" s="189"/>
      <c r="K349" s="189"/>
      <c r="L349" s="189"/>
      <c r="M349" s="189"/>
      <c r="O349" s="73"/>
    </row>
    <row r="350" spans="1:15" s="169" customFormat="1" ht="12.75">
      <c r="A350" s="197"/>
      <c r="B350" s="197"/>
      <c r="C350" s="197"/>
      <c r="D350" s="188"/>
      <c r="E350" s="189"/>
      <c r="F350" s="189"/>
      <c r="G350" s="189"/>
      <c r="H350" s="189"/>
      <c r="I350" s="189"/>
      <c r="J350" s="189"/>
      <c r="K350" s="189"/>
      <c r="L350" s="189"/>
      <c r="M350" s="189"/>
      <c r="O350" s="73"/>
    </row>
    <row r="351" spans="1:15" s="169" customFormat="1" ht="12.75">
      <c r="A351" s="197"/>
      <c r="B351" s="197"/>
      <c r="C351" s="197"/>
      <c r="D351" s="188"/>
      <c r="E351" s="189"/>
      <c r="F351" s="189"/>
      <c r="G351" s="189"/>
      <c r="H351" s="189"/>
      <c r="I351" s="189"/>
      <c r="J351" s="189"/>
      <c r="K351" s="189"/>
      <c r="L351" s="189"/>
      <c r="M351" s="189"/>
      <c r="O351" s="73"/>
    </row>
    <row r="352" spans="1:15" s="169" customFormat="1" ht="12.75">
      <c r="A352" s="197"/>
      <c r="B352" s="197"/>
      <c r="C352" s="197"/>
      <c r="D352" s="188"/>
      <c r="E352" s="189"/>
      <c r="F352" s="189"/>
      <c r="G352" s="189"/>
      <c r="H352" s="189"/>
      <c r="I352" s="189"/>
      <c r="J352" s="189"/>
      <c r="K352" s="189"/>
      <c r="L352" s="189"/>
      <c r="M352" s="189"/>
      <c r="O352" s="73"/>
    </row>
    <row r="353" spans="1:15" s="169" customFormat="1" ht="12.75">
      <c r="A353" s="197"/>
      <c r="B353" s="197"/>
      <c r="C353" s="197"/>
      <c r="D353" s="188"/>
      <c r="E353" s="189"/>
      <c r="F353" s="189"/>
      <c r="G353" s="189"/>
      <c r="H353" s="189"/>
      <c r="I353" s="189"/>
      <c r="J353" s="189"/>
      <c r="K353" s="189"/>
      <c r="L353" s="189"/>
      <c r="M353" s="189"/>
      <c r="O353" s="73"/>
    </row>
    <row r="354" spans="1:15" s="169" customFormat="1" ht="12.75">
      <c r="A354" s="197"/>
      <c r="B354" s="197"/>
      <c r="C354" s="197"/>
      <c r="D354" s="188"/>
      <c r="E354" s="189"/>
      <c r="F354" s="189"/>
      <c r="G354" s="189"/>
      <c r="H354" s="189"/>
      <c r="I354" s="189"/>
      <c r="J354" s="189"/>
      <c r="K354" s="189"/>
      <c r="L354" s="189"/>
      <c r="M354" s="189"/>
      <c r="O354" s="73"/>
    </row>
    <row r="355" spans="1:15" s="169" customFormat="1" ht="12.75">
      <c r="A355" s="197"/>
      <c r="B355" s="197"/>
      <c r="C355" s="197"/>
      <c r="D355" s="188"/>
      <c r="E355" s="189"/>
      <c r="F355" s="189"/>
      <c r="G355" s="189"/>
      <c r="H355" s="189"/>
      <c r="I355" s="189"/>
      <c r="J355" s="189"/>
      <c r="K355" s="189"/>
      <c r="L355" s="189"/>
      <c r="M355" s="189"/>
      <c r="O355" s="73"/>
    </row>
    <row r="356" spans="1:15" s="169" customFormat="1" ht="12.75">
      <c r="A356" s="197"/>
      <c r="B356" s="197"/>
      <c r="C356" s="197"/>
      <c r="D356" s="188"/>
      <c r="E356" s="189"/>
      <c r="F356" s="189"/>
      <c r="G356" s="189"/>
      <c r="H356" s="189"/>
      <c r="I356" s="189"/>
      <c r="J356" s="189"/>
      <c r="K356" s="189"/>
      <c r="L356" s="189"/>
      <c r="M356" s="189"/>
      <c r="O356" s="73"/>
    </row>
    <row r="357" spans="1:15" s="169" customFormat="1" ht="12.75">
      <c r="A357" s="189"/>
      <c r="B357" s="188" t="s">
        <v>90</v>
      </c>
      <c r="C357" s="188" t="s">
        <v>307</v>
      </c>
      <c r="D357" s="189"/>
      <c r="E357" s="189"/>
      <c r="F357" s="189"/>
      <c r="G357" s="189"/>
      <c r="H357" s="189"/>
      <c r="I357" s="189"/>
      <c r="J357" s="189"/>
      <c r="K357" s="189"/>
      <c r="L357" s="189"/>
      <c r="M357" s="189"/>
      <c r="O357" s="73"/>
    </row>
    <row r="358" spans="1:15" s="169" customFormat="1" ht="12.75">
      <c r="A358" s="189"/>
      <c r="B358" s="189"/>
      <c r="C358" s="189"/>
      <c r="D358" s="189"/>
      <c r="E358" s="189"/>
      <c r="F358" s="189"/>
      <c r="G358" s="189"/>
      <c r="H358" s="189"/>
      <c r="I358" s="189"/>
      <c r="J358" s="189"/>
      <c r="K358" s="189"/>
      <c r="L358" s="189"/>
      <c r="M358" s="189"/>
      <c r="O358" s="73"/>
    </row>
    <row r="359" spans="1:15" s="169" customFormat="1" ht="12.75">
      <c r="A359" s="189"/>
      <c r="B359" s="189"/>
      <c r="C359" s="188" t="s">
        <v>22</v>
      </c>
      <c r="D359" s="188" t="s">
        <v>249</v>
      </c>
      <c r="E359" s="189"/>
      <c r="F359" s="189"/>
      <c r="G359" s="189"/>
      <c r="H359" s="189"/>
      <c r="I359" s="189"/>
      <c r="J359" s="189"/>
      <c r="K359" s="189"/>
      <c r="L359" s="189"/>
      <c r="M359" s="189"/>
      <c r="O359" s="73"/>
    </row>
    <row r="360" spans="1:15" s="169" customFormat="1" ht="12.75">
      <c r="A360" s="189"/>
      <c r="B360" s="189"/>
      <c r="C360" s="189"/>
      <c r="D360" s="189"/>
      <c r="E360" s="189"/>
      <c r="F360" s="189"/>
      <c r="G360" s="189"/>
      <c r="H360" s="189"/>
      <c r="I360" s="189"/>
      <c r="J360" s="189"/>
      <c r="K360" s="189"/>
      <c r="L360" s="189"/>
      <c r="M360" s="189"/>
      <c r="O360" s="73"/>
    </row>
    <row r="361" spans="1:15" s="169" customFormat="1" ht="12.75">
      <c r="A361" s="189"/>
      <c r="B361" s="189"/>
      <c r="C361" s="189"/>
      <c r="D361" s="188" t="s">
        <v>250</v>
      </c>
      <c r="E361" s="188" t="s">
        <v>251</v>
      </c>
      <c r="F361" s="189"/>
      <c r="G361" s="189"/>
      <c r="H361" s="189"/>
      <c r="I361" s="189"/>
      <c r="J361" s="189"/>
      <c r="K361" s="189"/>
      <c r="L361" s="189"/>
      <c r="M361" s="189"/>
      <c r="O361" s="73"/>
    </row>
    <row r="362" spans="1:15" s="169" customFormat="1" ht="12.75">
      <c r="A362" s="189"/>
      <c r="B362" s="189"/>
      <c r="C362" s="189"/>
      <c r="D362" s="189"/>
      <c r="E362" s="189"/>
      <c r="F362" s="189"/>
      <c r="G362" s="189"/>
      <c r="H362" s="189"/>
      <c r="I362" s="189"/>
      <c r="J362" s="189"/>
      <c r="K362" s="189"/>
      <c r="L362" s="189"/>
      <c r="M362" s="189"/>
      <c r="O362" s="73"/>
    </row>
    <row r="363" spans="1:15" s="169" customFormat="1" ht="12.75">
      <c r="A363" s="189"/>
      <c r="B363" s="189"/>
      <c r="C363" s="189"/>
      <c r="D363" s="189"/>
      <c r="E363" s="189"/>
      <c r="F363" s="189"/>
      <c r="G363" s="189"/>
      <c r="H363" s="189"/>
      <c r="I363" s="189"/>
      <c r="J363" s="189"/>
      <c r="K363" s="189"/>
      <c r="L363" s="189"/>
      <c r="M363" s="189"/>
      <c r="O363" s="73"/>
    </row>
    <row r="364" spans="1:15" s="169" customFormat="1" ht="12.75">
      <c r="A364" s="189"/>
      <c r="B364" s="189"/>
      <c r="C364" s="189"/>
      <c r="D364" s="189"/>
      <c r="E364" s="189"/>
      <c r="F364" s="189"/>
      <c r="G364" s="189"/>
      <c r="H364" s="189"/>
      <c r="I364" s="189"/>
      <c r="J364" s="189"/>
      <c r="K364" s="189"/>
      <c r="L364" s="189"/>
      <c r="M364" s="189"/>
      <c r="O364" s="73"/>
    </row>
    <row r="365" spans="1:15" s="169" customFormat="1" ht="12.75">
      <c r="A365" s="189"/>
      <c r="B365" s="189"/>
      <c r="C365" s="189"/>
      <c r="D365" s="189"/>
      <c r="E365" s="189"/>
      <c r="F365" s="189"/>
      <c r="G365" s="189"/>
      <c r="H365" s="189"/>
      <c r="I365" s="189"/>
      <c r="J365" s="189"/>
      <c r="K365" s="189"/>
      <c r="L365" s="189"/>
      <c r="M365" s="189"/>
      <c r="O365" s="73"/>
    </row>
    <row r="366" spans="1:15" s="169" customFormat="1" ht="12.75">
      <c r="A366" s="189"/>
      <c r="B366" s="189"/>
      <c r="C366" s="189"/>
      <c r="D366" s="189"/>
      <c r="E366" s="189"/>
      <c r="F366" s="189"/>
      <c r="G366" s="189"/>
      <c r="H366" s="189"/>
      <c r="I366" s="189"/>
      <c r="J366" s="189"/>
      <c r="K366" s="189"/>
      <c r="L366" s="189"/>
      <c r="M366" s="189"/>
      <c r="O366" s="73"/>
    </row>
    <row r="367" spans="1:15" s="169" customFormat="1" ht="12.75">
      <c r="A367" s="189"/>
      <c r="B367" s="189"/>
      <c r="C367" s="189"/>
      <c r="D367" s="189"/>
      <c r="E367" s="189"/>
      <c r="F367" s="189"/>
      <c r="G367" s="189"/>
      <c r="H367" s="189"/>
      <c r="I367" s="189"/>
      <c r="J367" s="189"/>
      <c r="K367" s="189"/>
      <c r="L367" s="189"/>
      <c r="M367" s="189"/>
      <c r="O367" s="73"/>
    </row>
    <row r="368" spans="1:15" s="169" customFormat="1" ht="12.75">
      <c r="A368" s="189"/>
      <c r="B368" s="189"/>
      <c r="C368" s="189"/>
      <c r="D368" s="189"/>
      <c r="E368" s="189"/>
      <c r="F368" s="189"/>
      <c r="G368" s="189"/>
      <c r="H368" s="189"/>
      <c r="I368" s="189"/>
      <c r="J368" s="189"/>
      <c r="K368" s="189"/>
      <c r="L368" s="189"/>
      <c r="M368" s="189"/>
      <c r="O368" s="73"/>
    </row>
    <row r="369" spans="1:15" s="169" customFormat="1" ht="12.75">
      <c r="A369" s="189"/>
      <c r="B369" s="189"/>
      <c r="C369" s="189"/>
      <c r="D369" s="188" t="s">
        <v>308</v>
      </c>
      <c r="E369" s="188" t="s">
        <v>309</v>
      </c>
      <c r="F369" s="189"/>
      <c r="G369" s="189"/>
      <c r="H369" s="189"/>
      <c r="I369" s="189"/>
      <c r="J369" s="189"/>
      <c r="K369" s="189"/>
      <c r="L369" s="189"/>
      <c r="M369" s="189"/>
      <c r="O369" s="73"/>
    </row>
    <row r="370" spans="1:15" s="169" customFormat="1" ht="12.75">
      <c r="A370" s="189"/>
      <c r="B370" s="189"/>
      <c r="C370" s="189"/>
      <c r="D370" s="189"/>
      <c r="E370" s="189"/>
      <c r="F370" s="189"/>
      <c r="G370" s="189"/>
      <c r="H370" s="189"/>
      <c r="I370" s="189"/>
      <c r="J370" s="189"/>
      <c r="K370" s="189"/>
      <c r="L370" s="189"/>
      <c r="M370" s="189"/>
      <c r="O370" s="73"/>
    </row>
    <row r="371" spans="1:15" s="169" customFormat="1" ht="12.75">
      <c r="A371" s="189"/>
      <c r="B371" s="189"/>
      <c r="C371" s="189"/>
      <c r="D371" s="189"/>
      <c r="E371" s="189"/>
      <c r="F371" s="189"/>
      <c r="G371" s="189"/>
      <c r="H371" s="189"/>
      <c r="I371" s="189"/>
      <c r="J371" s="189"/>
      <c r="K371" s="189"/>
      <c r="L371" s="189"/>
      <c r="M371" s="189"/>
      <c r="O371" s="73"/>
    </row>
    <row r="372" spans="1:15" s="169" customFormat="1" ht="12.75">
      <c r="A372" s="189"/>
      <c r="B372" s="189"/>
      <c r="C372" s="189"/>
      <c r="D372" s="189"/>
      <c r="E372" s="189"/>
      <c r="F372" s="189"/>
      <c r="G372" s="189"/>
      <c r="H372" s="189"/>
      <c r="I372" s="189"/>
      <c r="J372" s="189"/>
      <c r="K372" s="189"/>
      <c r="L372" s="189"/>
      <c r="M372" s="189"/>
      <c r="O372" s="73"/>
    </row>
    <row r="373" spans="1:15" s="169" customFormat="1" ht="12.75">
      <c r="A373" s="189"/>
      <c r="B373" s="189"/>
      <c r="C373" s="189"/>
      <c r="D373" s="189"/>
      <c r="E373" s="189"/>
      <c r="F373" s="189"/>
      <c r="G373" s="189"/>
      <c r="H373" s="189"/>
      <c r="I373" s="189"/>
      <c r="J373" s="189"/>
      <c r="K373" s="189"/>
      <c r="L373" s="189"/>
      <c r="M373" s="189"/>
      <c r="O373" s="73"/>
    </row>
    <row r="374" spans="1:15" s="169" customFormat="1" ht="12.75">
      <c r="A374" s="189"/>
      <c r="B374" s="189"/>
      <c r="C374" s="189"/>
      <c r="D374" s="189"/>
      <c r="E374" s="189"/>
      <c r="F374" s="189"/>
      <c r="G374" s="189"/>
      <c r="H374" s="189"/>
      <c r="I374" s="189"/>
      <c r="J374" s="189"/>
      <c r="K374" s="189"/>
      <c r="L374" s="189"/>
      <c r="M374" s="189"/>
      <c r="O374" s="73"/>
    </row>
    <row r="375" spans="1:15" s="169" customFormat="1" ht="12.75">
      <c r="A375" s="189"/>
      <c r="B375" s="189"/>
      <c r="C375" s="189"/>
      <c r="D375" s="189"/>
      <c r="E375" s="189"/>
      <c r="F375" s="189"/>
      <c r="G375" s="189"/>
      <c r="H375" s="189"/>
      <c r="I375" s="189"/>
      <c r="J375" s="189"/>
      <c r="K375" s="189"/>
      <c r="L375" s="189"/>
      <c r="M375" s="189"/>
      <c r="O375" s="73"/>
    </row>
    <row r="376" spans="1:15" s="169" customFormat="1" ht="12.75">
      <c r="A376" s="189"/>
      <c r="B376" s="189"/>
      <c r="C376" s="189"/>
      <c r="D376" s="189"/>
      <c r="E376" s="189"/>
      <c r="F376" s="189"/>
      <c r="G376" s="189"/>
      <c r="H376" s="189"/>
      <c r="I376" s="189"/>
      <c r="J376" s="189"/>
      <c r="K376" s="189"/>
      <c r="L376" s="189"/>
      <c r="M376" s="189"/>
      <c r="O376" s="73"/>
    </row>
    <row r="377" spans="1:15" s="169" customFormat="1" ht="12.75">
      <c r="A377" s="189"/>
      <c r="B377" s="189"/>
      <c r="C377" s="189"/>
      <c r="D377" s="189"/>
      <c r="E377" s="189"/>
      <c r="F377" s="189"/>
      <c r="G377" s="189"/>
      <c r="H377" s="189"/>
      <c r="I377" s="189"/>
      <c r="J377" s="189"/>
      <c r="K377" s="189"/>
      <c r="L377" s="189"/>
      <c r="M377" s="189"/>
      <c r="O377" s="73"/>
    </row>
    <row r="378" spans="1:15" s="169" customFormat="1" ht="12.75">
      <c r="A378" s="189"/>
      <c r="B378" s="189"/>
      <c r="C378" s="189"/>
      <c r="D378" s="189"/>
      <c r="E378" s="189"/>
      <c r="F378" s="189"/>
      <c r="G378" s="189"/>
      <c r="H378" s="189"/>
      <c r="I378" s="189"/>
      <c r="J378" s="189"/>
      <c r="K378" s="189"/>
      <c r="L378" s="189"/>
      <c r="M378" s="189"/>
      <c r="O378" s="73"/>
    </row>
    <row r="379" spans="1:15" s="169" customFormat="1" ht="12.75">
      <c r="A379" s="189"/>
      <c r="B379" s="189"/>
      <c r="C379" s="189"/>
      <c r="D379" s="189"/>
      <c r="E379" s="189"/>
      <c r="F379" s="189"/>
      <c r="G379" s="189"/>
      <c r="H379" s="189"/>
      <c r="I379" s="189"/>
      <c r="J379" s="189"/>
      <c r="K379" s="189"/>
      <c r="L379" s="189"/>
      <c r="M379" s="189"/>
      <c r="O379" s="73"/>
    </row>
    <row r="380" spans="1:15" s="169" customFormat="1" ht="12.75">
      <c r="A380" s="189"/>
      <c r="B380" s="189"/>
      <c r="C380" s="189"/>
      <c r="D380" s="189"/>
      <c r="E380" s="189"/>
      <c r="F380" s="189"/>
      <c r="G380" s="189"/>
      <c r="H380" s="189"/>
      <c r="I380" s="189"/>
      <c r="J380" s="189"/>
      <c r="K380" s="189"/>
      <c r="L380" s="189"/>
      <c r="M380" s="189"/>
      <c r="O380" s="73"/>
    </row>
    <row r="381" spans="1:15" s="169" customFormat="1" ht="12.75">
      <c r="A381" s="189"/>
      <c r="B381" s="189"/>
      <c r="C381" s="189"/>
      <c r="D381" s="189"/>
      <c r="E381" s="189"/>
      <c r="F381" s="189"/>
      <c r="G381" s="189"/>
      <c r="H381" s="189"/>
      <c r="I381" s="189"/>
      <c r="J381" s="189"/>
      <c r="K381" s="189"/>
      <c r="L381" s="189"/>
      <c r="M381" s="189"/>
      <c r="O381" s="73"/>
    </row>
    <row r="382" spans="1:15" s="169" customFormat="1" ht="12.75">
      <c r="A382" s="189"/>
      <c r="B382" s="189"/>
      <c r="C382" s="188"/>
      <c r="D382" s="189"/>
      <c r="E382" s="189"/>
      <c r="F382" s="189"/>
      <c r="G382" s="189"/>
      <c r="H382" s="189"/>
      <c r="I382" s="189"/>
      <c r="J382" s="189"/>
      <c r="K382" s="189"/>
      <c r="L382" s="189"/>
      <c r="M382" s="189"/>
      <c r="O382" s="73"/>
    </row>
    <row r="383" spans="1:15" s="169" customFormat="1" ht="12.75">
      <c r="A383" s="189"/>
      <c r="B383" s="189"/>
      <c r="C383" s="189"/>
      <c r="D383" s="189"/>
      <c r="E383" s="189"/>
      <c r="F383" s="189"/>
      <c r="G383" s="189"/>
      <c r="H383" s="189"/>
      <c r="I383" s="189"/>
      <c r="J383" s="189"/>
      <c r="K383" s="189"/>
      <c r="L383" s="189"/>
      <c r="M383" s="189"/>
      <c r="O383" s="73"/>
    </row>
    <row r="384" spans="1:15" s="169" customFormat="1" ht="12.75">
      <c r="A384" s="189"/>
      <c r="B384" s="189"/>
      <c r="C384" s="189"/>
      <c r="D384" s="189"/>
      <c r="E384" s="189"/>
      <c r="F384" s="189"/>
      <c r="G384" s="189"/>
      <c r="H384" s="189"/>
      <c r="I384" s="189"/>
      <c r="J384" s="189"/>
      <c r="K384" s="189"/>
      <c r="L384" s="189"/>
      <c r="M384" s="189"/>
      <c r="O384" s="73"/>
    </row>
    <row r="385" spans="1:15" s="169" customFormat="1" ht="12.75">
      <c r="A385" s="189"/>
      <c r="B385" s="189"/>
      <c r="C385" s="189"/>
      <c r="D385" s="188" t="s">
        <v>242</v>
      </c>
      <c r="E385" s="188" t="s">
        <v>252</v>
      </c>
      <c r="F385" s="189"/>
      <c r="G385" s="189"/>
      <c r="H385" s="189"/>
      <c r="I385" s="189"/>
      <c r="J385" s="189"/>
      <c r="K385" s="189"/>
      <c r="L385" s="189"/>
      <c r="M385" s="189"/>
      <c r="O385" s="73"/>
    </row>
    <row r="386" spans="1:15" s="169" customFormat="1" ht="12.75">
      <c r="A386" s="189"/>
      <c r="B386" s="189"/>
      <c r="C386" s="189"/>
      <c r="D386" s="189"/>
      <c r="E386" s="189"/>
      <c r="F386" s="189"/>
      <c r="G386" s="189"/>
      <c r="H386" s="189"/>
      <c r="I386" s="189"/>
      <c r="J386" s="189"/>
      <c r="K386" s="189"/>
      <c r="L386" s="189"/>
      <c r="M386" s="189"/>
      <c r="O386" s="73"/>
    </row>
    <row r="387" spans="1:15" s="169" customFormat="1" ht="12.75">
      <c r="A387" s="189"/>
      <c r="B387" s="189"/>
      <c r="C387" s="189"/>
      <c r="D387" s="189"/>
      <c r="E387" s="189"/>
      <c r="F387" s="189"/>
      <c r="G387" s="189"/>
      <c r="H387" s="189"/>
      <c r="I387" s="189"/>
      <c r="J387" s="189"/>
      <c r="K387" s="189"/>
      <c r="L387" s="189"/>
      <c r="M387" s="189"/>
      <c r="O387" s="73"/>
    </row>
    <row r="388" spans="1:15" s="169" customFormat="1" ht="12.75">
      <c r="A388" s="189"/>
      <c r="B388" s="189"/>
      <c r="C388" s="189"/>
      <c r="D388" s="189"/>
      <c r="E388" s="189"/>
      <c r="F388" s="189"/>
      <c r="G388" s="189"/>
      <c r="H388" s="189"/>
      <c r="I388" s="189"/>
      <c r="J388" s="189"/>
      <c r="K388" s="189"/>
      <c r="L388" s="189"/>
      <c r="M388" s="189"/>
      <c r="O388" s="73"/>
    </row>
    <row r="389" spans="1:15" s="169" customFormat="1" ht="12.75">
      <c r="A389" s="189"/>
      <c r="B389" s="189"/>
      <c r="C389" s="189"/>
      <c r="D389" s="189"/>
      <c r="E389" s="189"/>
      <c r="F389" s="189"/>
      <c r="G389" s="189"/>
      <c r="H389" s="189"/>
      <c r="I389" s="189"/>
      <c r="J389" s="189"/>
      <c r="K389" s="189"/>
      <c r="L389" s="189"/>
      <c r="M389" s="189"/>
      <c r="O389" s="73"/>
    </row>
    <row r="390" spans="1:15" s="169" customFormat="1" ht="12.75">
      <c r="A390" s="189"/>
      <c r="B390" s="189"/>
      <c r="C390" s="189"/>
      <c r="D390" s="189"/>
      <c r="E390" s="189"/>
      <c r="F390" s="189"/>
      <c r="G390" s="189"/>
      <c r="H390" s="189"/>
      <c r="I390" s="189"/>
      <c r="J390" s="189"/>
      <c r="K390" s="189"/>
      <c r="L390" s="189"/>
      <c r="M390" s="189"/>
      <c r="O390" s="73"/>
    </row>
    <row r="391" spans="1:15" s="169" customFormat="1" ht="12.75">
      <c r="A391" s="189"/>
      <c r="B391" s="189"/>
      <c r="C391" s="189"/>
      <c r="D391" s="189"/>
      <c r="E391" s="189"/>
      <c r="F391" s="189"/>
      <c r="G391" s="189"/>
      <c r="H391" s="189"/>
      <c r="I391" s="189"/>
      <c r="J391" s="189"/>
      <c r="K391" s="189"/>
      <c r="L391" s="189"/>
      <c r="M391" s="189"/>
      <c r="O391" s="73"/>
    </row>
    <row r="392" spans="1:15" s="169" customFormat="1" ht="12.75">
      <c r="A392" s="189"/>
      <c r="B392" s="189"/>
      <c r="C392" s="189"/>
      <c r="D392" s="189"/>
      <c r="E392" s="189"/>
      <c r="F392" s="189"/>
      <c r="G392" s="189"/>
      <c r="H392" s="189"/>
      <c r="I392" s="189"/>
      <c r="J392" s="189"/>
      <c r="K392" s="189"/>
      <c r="L392" s="189"/>
      <c r="M392" s="189"/>
      <c r="O392" s="73"/>
    </row>
    <row r="393" spans="1:15" s="169" customFormat="1" ht="12.75">
      <c r="A393" s="189"/>
      <c r="B393" s="189"/>
      <c r="C393" s="189"/>
      <c r="D393" s="189"/>
      <c r="E393" s="189"/>
      <c r="F393" s="189"/>
      <c r="G393" s="189"/>
      <c r="H393" s="189"/>
      <c r="I393" s="189"/>
      <c r="J393" s="189"/>
      <c r="K393" s="189"/>
      <c r="L393" s="189"/>
      <c r="M393" s="189"/>
      <c r="O393" s="73"/>
    </row>
    <row r="394" spans="1:15" s="169" customFormat="1" ht="12.75">
      <c r="A394" s="189"/>
      <c r="B394" s="189"/>
      <c r="C394" s="189"/>
      <c r="D394" s="27" t="s">
        <v>244</v>
      </c>
      <c r="E394" s="27" t="s">
        <v>310</v>
      </c>
      <c r="F394" s="189"/>
      <c r="G394" s="189"/>
      <c r="H394" s="189"/>
      <c r="I394" s="189"/>
      <c r="J394" s="189"/>
      <c r="K394" s="189"/>
      <c r="L394" s="189"/>
      <c r="M394" s="189"/>
      <c r="O394" s="73"/>
    </row>
    <row r="395" spans="1:15" s="169" customFormat="1" ht="12.75">
      <c r="A395" s="189"/>
      <c r="B395" s="189"/>
      <c r="C395" s="189"/>
      <c r="D395" s="189"/>
      <c r="E395" s="189"/>
      <c r="F395" s="189"/>
      <c r="G395" s="189"/>
      <c r="H395" s="189"/>
      <c r="I395" s="189"/>
      <c r="J395" s="189"/>
      <c r="K395" s="189"/>
      <c r="L395" s="189"/>
      <c r="M395" s="189"/>
      <c r="O395" s="73"/>
    </row>
    <row r="396" spans="1:15" s="169" customFormat="1" ht="12.75">
      <c r="A396" s="189"/>
      <c r="B396" s="189"/>
      <c r="C396" s="189"/>
      <c r="E396" s="189"/>
      <c r="F396" s="189"/>
      <c r="G396" s="189"/>
      <c r="H396" s="189"/>
      <c r="I396" s="189"/>
      <c r="J396" s="189"/>
      <c r="K396" s="189"/>
      <c r="L396" s="189"/>
      <c r="M396" s="189"/>
      <c r="O396" s="73"/>
    </row>
    <row r="397" spans="1:15" s="169" customFormat="1" ht="12.75">
      <c r="A397" s="189"/>
      <c r="B397" s="189"/>
      <c r="C397" s="189"/>
      <c r="D397" s="189"/>
      <c r="E397" s="189"/>
      <c r="F397" s="189"/>
      <c r="G397" s="189"/>
      <c r="H397" s="189"/>
      <c r="I397" s="189"/>
      <c r="J397" s="189"/>
      <c r="K397" s="189"/>
      <c r="L397" s="189"/>
      <c r="M397" s="189"/>
      <c r="O397" s="73"/>
    </row>
    <row r="398" spans="1:15" s="169" customFormat="1" ht="12.75">
      <c r="A398" s="189"/>
      <c r="B398" s="189"/>
      <c r="C398" s="189"/>
      <c r="D398" s="189"/>
      <c r="E398" s="189"/>
      <c r="F398" s="189"/>
      <c r="G398" s="189"/>
      <c r="H398" s="189"/>
      <c r="I398" s="189"/>
      <c r="J398" s="189"/>
      <c r="K398" s="189"/>
      <c r="L398" s="189"/>
      <c r="M398" s="189"/>
      <c r="O398" s="73"/>
    </row>
    <row r="399" spans="1:15" s="169" customFormat="1" ht="12.75">
      <c r="A399" s="189"/>
      <c r="B399" s="189"/>
      <c r="C399" s="189"/>
      <c r="D399" s="189"/>
      <c r="E399" s="189"/>
      <c r="F399" s="189"/>
      <c r="G399" s="189"/>
      <c r="H399" s="189"/>
      <c r="I399" s="189"/>
      <c r="J399" s="189"/>
      <c r="K399" s="189"/>
      <c r="L399" s="189"/>
      <c r="M399" s="189"/>
      <c r="O399" s="73"/>
    </row>
    <row r="400" spans="1:15" s="169" customFormat="1" ht="12.75">
      <c r="A400" s="189"/>
      <c r="B400" s="189"/>
      <c r="C400" s="189"/>
      <c r="D400" s="189"/>
      <c r="E400" s="189"/>
      <c r="F400" s="189"/>
      <c r="G400" s="189"/>
      <c r="H400" s="189"/>
      <c r="I400" s="189"/>
      <c r="J400" s="189"/>
      <c r="K400" s="189"/>
      <c r="L400" s="189"/>
      <c r="M400" s="189"/>
      <c r="O400" s="73"/>
    </row>
    <row r="401" spans="1:15" s="169" customFormat="1" ht="12.75">
      <c r="A401" s="189"/>
      <c r="B401" s="189"/>
      <c r="C401" s="189"/>
      <c r="D401" s="189"/>
      <c r="E401" s="189"/>
      <c r="F401" s="189"/>
      <c r="G401" s="189"/>
      <c r="H401" s="189"/>
      <c r="I401" s="189"/>
      <c r="J401" s="189"/>
      <c r="K401" s="189"/>
      <c r="L401" s="189"/>
      <c r="M401" s="189"/>
      <c r="O401" s="73"/>
    </row>
    <row r="402" spans="1:15" s="169" customFormat="1" ht="12.75">
      <c r="A402" s="189"/>
      <c r="B402" s="189"/>
      <c r="C402" s="189"/>
      <c r="D402" s="189"/>
      <c r="E402" s="189"/>
      <c r="F402" s="189"/>
      <c r="G402" s="189"/>
      <c r="H402" s="189"/>
      <c r="I402" s="189"/>
      <c r="J402" s="189"/>
      <c r="K402" s="189"/>
      <c r="L402" s="189"/>
      <c r="M402" s="189"/>
      <c r="O402" s="73"/>
    </row>
    <row r="403" spans="1:15" s="169" customFormat="1" ht="12.75">
      <c r="A403" s="189"/>
      <c r="B403" s="189"/>
      <c r="C403" s="189"/>
      <c r="D403" s="189"/>
      <c r="E403" s="189"/>
      <c r="F403" s="189"/>
      <c r="G403" s="189"/>
      <c r="H403" s="189"/>
      <c r="I403" s="189"/>
      <c r="J403" s="189"/>
      <c r="K403" s="189"/>
      <c r="L403" s="189"/>
      <c r="M403" s="189"/>
      <c r="O403" s="73"/>
    </row>
    <row r="404" spans="1:15" s="169" customFormat="1" ht="12.75">
      <c r="A404" s="189"/>
      <c r="B404" s="189"/>
      <c r="C404" s="189"/>
      <c r="D404" s="189"/>
      <c r="E404" s="189"/>
      <c r="F404" s="189"/>
      <c r="G404" s="189"/>
      <c r="H404" s="189"/>
      <c r="I404" s="189"/>
      <c r="J404" s="189"/>
      <c r="K404" s="189"/>
      <c r="L404" s="189"/>
      <c r="M404" s="189"/>
      <c r="O404" s="73"/>
    </row>
    <row r="405" spans="1:15" s="169" customFormat="1" ht="12.75">
      <c r="A405" s="189"/>
      <c r="B405" s="189"/>
      <c r="C405" s="189"/>
      <c r="D405" s="189"/>
      <c r="E405" s="189"/>
      <c r="F405" s="189"/>
      <c r="G405" s="189"/>
      <c r="H405" s="189"/>
      <c r="I405" s="189"/>
      <c r="J405" s="189"/>
      <c r="K405" s="189"/>
      <c r="L405" s="189"/>
      <c r="M405" s="189"/>
      <c r="O405" s="73"/>
    </row>
    <row r="406" spans="1:15" s="169" customFormat="1" ht="12.75">
      <c r="A406" s="189"/>
      <c r="B406" s="189"/>
      <c r="C406" s="189"/>
      <c r="D406" s="189"/>
      <c r="E406" s="189"/>
      <c r="F406" s="189"/>
      <c r="G406" s="189"/>
      <c r="H406" s="189"/>
      <c r="I406" s="189"/>
      <c r="J406" s="189"/>
      <c r="K406" s="189"/>
      <c r="L406" s="189"/>
      <c r="M406" s="189"/>
      <c r="O406" s="73"/>
    </row>
    <row r="407" spans="1:15" s="169" customFormat="1" ht="12.75">
      <c r="A407" s="189"/>
      <c r="B407" s="189"/>
      <c r="C407" s="189"/>
      <c r="D407" s="189"/>
      <c r="E407" s="189"/>
      <c r="F407" s="189"/>
      <c r="G407" s="189"/>
      <c r="H407" s="189"/>
      <c r="I407" s="189"/>
      <c r="J407" s="189"/>
      <c r="K407" s="189"/>
      <c r="L407" s="189"/>
      <c r="M407" s="189"/>
      <c r="O407" s="73"/>
    </row>
    <row r="408" spans="1:15" s="169" customFormat="1" ht="12.75">
      <c r="A408" s="189"/>
      <c r="B408" s="189"/>
      <c r="C408" s="189"/>
      <c r="D408" s="189"/>
      <c r="E408" s="189"/>
      <c r="F408" s="189"/>
      <c r="G408" s="189"/>
      <c r="H408" s="189"/>
      <c r="I408" s="189"/>
      <c r="J408" s="189"/>
      <c r="K408" s="189"/>
      <c r="L408" s="189"/>
      <c r="M408" s="189"/>
      <c r="O408" s="73"/>
    </row>
    <row r="409" spans="1:15" s="169" customFormat="1" ht="12.75">
      <c r="A409" s="189"/>
      <c r="B409" s="189"/>
      <c r="C409" s="189"/>
      <c r="D409" s="189"/>
      <c r="E409" s="189"/>
      <c r="F409" s="189"/>
      <c r="G409" s="189"/>
      <c r="H409" s="189"/>
      <c r="I409" s="189"/>
      <c r="J409" s="189"/>
      <c r="K409" s="189"/>
      <c r="L409" s="189"/>
      <c r="M409" s="189"/>
      <c r="O409" s="73"/>
    </row>
    <row r="410" spans="1:15" s="169" customFormat="1" ht="12.75">
      <c r="A410" s="189"/>
      <c r="B410" s="189"/>
      <c r="C410" s="189"/>
      <c r="D410" s="189"/>
      <c r="E410" s="189"/>
      <c r="F410" s="189"/>
      <c r="G410" s="189"/>
      <c r="H410" s="189"/>
      <c r="I410" s="189"/>
      <c r="J410" s="189"/>
      <c r="K410" s="189"/>
      <c r="L410" s="189"/>
      <c r="M410" s="189"/>
      <c r="O410" s="73"/>
    </row>
    <row r="411" spans="1:15" s="169" customFormat="1" ht="12.75">
      <c r="A411" s="189"/>
      <c r="B411" s="189"/>
      <c r="C411" s="189"/>
      <c r="D411" s="189"/>
      <c r="E411" s="189"/>
      <c r="F411" s="189"/>
      <c r="G411" s="189"/>
      <c r="H411" s="189"/>
      <c r="I411" s="189"/>
      <c r="J411" s="189"/>
      <c r="K411" s="189"/>
      <c r="L411" s="189"/>
      <c r="M411" s="189"/>
      <c r="O411" s="73"/>
    </row>
    <row r="412" spans="1:15" s="169" customFormat="1" ht="12.75">
      <c r="A412" s="189"/>
      <c r="B412" s="189"/>
      <c r="C412" s="189"/>
      <c r="D412" s="189"/>
      <c r="E412" s="189"/>
      <c r="F412" s="189"/>
      <c r="G412" s="189"/>
      <c r="H412" s="189"/>
      <c r="I412" s="189"/>
      <c r="J412" s="189"/>
      <c r="K412" s="189"/>
      <c r="L412" s="189"/>
      <c r="M412" s="189"/>
      <c r="O412" s="73"/>
    </row>
    <row r="413" spans="1:15" s="169" customFormat="1" ht="12.75">
      <c r="A413" s="189"/>
      <c r="B413" s="189"/>
      <c r="C413" s="189"/>
      <c r="D413" s="189"/>
      <c r="E413" s="189"/>
      <c r="F413" s="189"/>
      <c r="G413" s="189"/>
      <c r="H413" s="189"/>
      <c r="I413" s="189"/>
      <c r="J413" s="189"/>
      <c r="K413" s="189"/>
      <c r="L413" s="189"/>
      <c r="M413" s="189"/>
      <c r="O413" s="73"/>
    </row>
    <row r="414" spans="1:15" s="169" customFormat="1" ht="12.75">
      <c r="A414" s="189"/>
      <c r="B414" s="189"/>
      <c r="C414" s="189"/>
      <c r="D414" s="189"/>
      <c r="E414" s="189"/>
      <c r="F414" s="189"/>
      <c r="G414" s="189"/>
      <c r="H414" s="189"/>
      <c r="I414" s="189"/>
      <c r="J414" s="189"/>
      <c r="K414" s="189"/>
      <c r="L414" s="189"/>
      <c r="M414" s="189"/>
      <c r="O414" s="73"/>
    </row>
    <row r="415" spans="1:15" s="169" customFormat="1" ht="12.75">
      <c r="A415" s="189"/>
      <c r="B415" s="189"/>
      <c r="C415" s="189"/>
      <c r="D415" s="189"/>
      <c r="E415" s="189"/>
      <c r="F415" s="189"/>
      <c r="G415" s="189"/>
      <c r="H415" s="189"/>
      <c r="I415" s="189"/>
      <c r="J415" s="189"/>
      <c r="K415" s="189"/>
      <c r="L415" s="189"/>
      <c r="M415" s="189"/>
      <c r="O415" s="73"/>
    </row>
    <row r="416" spans="1:15" s="169" customFormat="1" ht="12.75">
      <c r="A416" s="189"/>
      <c r="B416" s="189"/>
      <c r="C416" s="189"/>
      <c r="D416" s="189"/>
      <c r="E416" s="189"/>
      <c r="F416" s="189"/>
      <c r="G416" s="189"/>
      <c r="H416" s="189"/>
      <c r="I416" s="189"/>
      <c r="J416" s="189"/>
      <c r="K416" s="189"/>
      <c r="L416" s="189"/>
      <c r="M416" s="189"/>
      <c r="O416" s="73"/>
    </row>
    <row r="417" spans="1:15" s="169" customFormat="1" ht="12.75">
      <c r="A417" s="189"/>
      <c r="B417" s="189"/>
      <c r="C417" s="189"/>
      <c r="D417" s="189"/>
      <c r="E417" s="189"/>
      <c r="F417" s="189"/>
      <c r="G417" s="189"/>
      <c r="H417" s="189"/>
      <c r="I417" s="189"/>
      <c r="J417" s="189"/>
      <c r="K417" s="189"/>
      <c r="L417" s="189"/>
      <c r="M417" s="189"/>
      <c r="O417" s="73"/>
    </row>
    <row r="418" spans="1:15" s="169" customFormat="1" ht="12.75">
      <c r="A418" s="189"/>
      <c r="B418" s="188" t="s">
        <v>90</v>
      </c>
      <c r="C418" s="188" t="s">
        <v>307</v>
      </c>
      <c r="D418" s="189"/>
      <c r="E418" s="189"/>
      <c r="F418" s="189"/>
      <c r="G418" s="189"/>
      <c r="H418" s="189"/>
      <c r="I418" s="189"/>
      <c r="J418" s="189"/>
      <c r="K418" s="189"/>
      <c r="L418" s="189"/>
      <c r="M418" s="189"/>
      <c r="O418" s="73"/>
    </row>
    <row r="419" spans="1:15" s="169" customFormat="1" ht="12.75">
      <c r="A419" s="189"/>
      <c r="B419" s="189"/>
      <c r="C419" s="189"/>
      <c r="D419" s="189"/>
      <c r="E419" s="189"/>
      <c r="F419" s="189"/>
      <c r="G419" s="189"/>
      <c r="H419" s="189"/>
      <c r="I419" s="189"/>
      <c r="J419" s="189"/>
      <c r="K419" s="189"/>
      <c r="L419" s="189"/>
      <c r="M419" s="189"/>
      <c r="O419" s="73"/>
    </row>
    <row r="420" spans="1:15" s="169" customFormat="1" ht="12.75">
      <c r="A420" s="189"/>
      <c r="B420" s="189"/>
      <c r="C420" s="188" t="s">
        <v>22</v>
      </c>
      <c r="D420" s="188" t="s">
        <v>249</v>
      </c>
      <c r="E420" s="189"/>
      <c r="F420" s="189"/>
      <c r="G420" s="189"/>
      <c r="H420" s="189"/>
      <c r="I420" s="189"/>
      <c r="J420" s="189"/>
      <c r="K420" s="189"/>
      <c r="L420" s="189"/>
      <c r="M420" s="189"/>
      <c r="O420" s="73"/>
    </row>
    <row r="421" spans="1:15" s="169" customFormat="1" ht="12.75">
      <c r="A421" s="189"/>
      <c r="B421" s="189"/>
      <c r="C421" s="189"/>
      <c r="D421" s="189"/>
      <c r="E421" s="189"/>
      <c r="F421" s="189"/>
      <c r="G421" s="189"/>
      <c r="H421" s="189"/>
      <c r="I421" s="189"/>
      <c r="J421" s="189"/>
      <c r="K421" s="189"/>
      <c r="L421" s="189"/>
      <c r="M421" s="189"/>
      <c r="O421" s="73"/>
    </row>
    <row r="422" spans="1:15" s="169" customFormat="1" ht="12.75">
      <c r="A422" s="189"/>
      <c r="B422" s="189"/>
      <c r="C422" s="189"/>
      <c r="D422" s="189"/>
      <c r="E422" s="189"/>
      <c r="F422" s="189"/>
      <c r="G422" s="189"/>
      <c r="H422" s="189"/>
      <c r="I422" s="189"/>
      <c r="J422" s="189"/>
      <c r="K422" s="189"/>
      <c r="L422" s="189"/>
      <c r="M422" s="189"/>
      <c r="O422" s="73"/>
    </row>
    <row r="423" spans="1:15" s="169" customFormat="1" ht="12.75">
      <c r="A423" s="189"/>
      <c r="B423" s="189"/>
      <c r="C423" s="189"/>
      <c r="D423" s="189"/>
      <c r="E423" s="189"/>
      <c r="F423" s="189"/>
      <c r="G423" s="189"/>
      <c r="H423" s="189"/>
      <c r="I423" s="189"/>
      <c r="J423" s="189"/>
      <c r="K423" s="189"/>
      <c r="L423" s="189"/>
      <c r="M423" s="189"/>
      <c r="O423" s="73"/>
    </row>
    <row r="424" spans="1:15" s="169" customFormat="1" ht="12.75">
      <c r="A424" s="189"/>
      <c r="B424" s="189"/>
      <c r="C424" s="189"/>
      <c r="D424" s="189"/>
      <c r="E424" s="189"/>
      <c r="F424" s="189"/>
      <c r="G424" s="189"/>
      <c r="H424" s="189"/>
      <c r="I424" s="189"/>
      <c r="J424" s="189"/>
      <c r="K424" s="189"/>
      <c r="L424" s="189"/>
      <c r="M424" s="189"/>
      <c r="O424" s="73"/>
    </row>
    <row r="425" spans="1:15" s="169" customFormat="1" ht="12.75">
      <c r="A425" s="189"/>
      <c r="B425" s="189"/>
      <c r="C425" s="189"/>
      <c r="D425" s="189"/>
      <c r="E425" s="189"/>
      <c r="F425" s="189"/>
      <c r="G425" s="189"/>
      <c r="H425" s="189"/>
      <c r="I425" s="189"/>
      <c r="J425" s="189"/>
      <c r="K425" s="189"/>
      <c r="L425" s="189"/>
      <c r="M425" s="189"/>
      <c r="O425" s="73"/>
    </row>
    <row r="426" spans="1:15" s="169" customFormat="1" ht="12.75">
      <c r="A426" s="189"/>
      <c r="B426" s="189"/>
      <c r="C426" s="189"/>
      <c r="D426" s="189"/>
      <c r="E426" s="189"/>
      <c r="F426" s="189"/>
      <c r="G426" s="189"/>
      <c r="H426" s="189"/>
      <c r="I426" s="200" t="s">
        <v>253</v>
      </c>
      <c r="J426" s="203"/>
      <c r="K426" s="200" t="s">
        <v>253</v>
      </c>
      <c r="L426" s="189"/>
      <c r="M426" s="189"/>
      <c r="O426" s="73"/>
    </row>
    <row r="427" spans="1:15" s="169" customFormat="1" ht="12.75">
      <c r="A427" s="189"/>
      <c r="B427" s="189"/>
      <c r="C427" s="189"/>
      <c r="D427" s="189"/>
      <c r="E427" s="189"/>
      <c r="F427" s="189"/>
      <c r="G427" s="189"/>
      <c r="H427" s="189"/>
      <c r="I427" s="200" t="s">
        <v>254</v>
      </c>
      <c r="J427" s="203"/>
      <c r="K427" s="200" t="s">
        <v>254</v>
      </c>
      <c r="L427" s="189"/>
      <c r="M427" s="189"/>
      <c r="O427" s="73"/>
    </row>
    <row r="428" spans="1:15" s="169" customFormat="1" ht="12.75">
      <c r="A428" s="189"/>
      <c r="B428" s="189"/>
      <c r="C428" s="189"/>
      <c r="D428" s="189"/>
      <c r="E428" s="189"/>
      <c r="F428" s="189"/>
      <c r="G428" s="189"/>
      <c r="H428" s="189"/>
      <c r="I428" s="204" t="s">
        <v>255</v>
      </c>
      <c r="J428" s="203"/>
      <c r="K428" s="204" t="s">
        <v>255</v>
      </c>
      <c r="L428" s="189"/>
      <c r="M428" s="189"/>
      <c r="O428" s="73"/>
    </row>
    <row r="429" spans="1:15" s="169" customFormat="1" ht="12.75">
      <c r="A429" s="189"/>
      <c r="B429" s="189"/>
      <c r="C429" s="189"/>
      <c r="D429" s="189"/>
      <c r="E429" s="189"/>
      <c r="F429" s="189"/>
      <c r="G429" s="189"/>
      <c r="H429" s="189"/>
      <c r="I429" s="205" t="s">
        <v>256</v>
      </c>
      <c r="J429" s="200" t="s">
        <v>230</v>
      </c>
      <c r="K429" s="205" t="s">
        <v>257</v>
      </c>
      <c r="L429" s="189"/>
      <c r="M429" s="189"/>
      <c r="O429" s="73"/>
    </row>
    <row r="430" spans="1:15" s="169" customFormat="1" ht="12.75">
      <c r="A430" s="189"/>
      <c r="B430" s="189"/>
      <c r="C430" s="189"/>
      <c r="D430" s="189"/>
      <c r="E430" s="189"/>
      <c r="F430" s="189"/>
      <c r="G430" s="189"/>
      <c r="H430" s="189"/>
      <c r="I430" s="200" t="s">
        <v>258</v>
      </c>
      <c r="J430" s="200" t="s">
        <v>232</v>
      </c>
      <c r="K430" s="200" t="s">
        <v>258</v>
      </c>
      <c r="L430" s="189"/>
      <c r="M430" s="189"/>
      <c r="O430" s="73"/>
    </row>
    <row r="431" spans="1:15" s="169" customFormat="1" ht="12.75">
      <c r="A431" s="189"/>
      <c r="B431" s="189"/>
      <c r="C431" s="189"/>
      <c r="D431" s="189"/>
      <c r="E431" s="189"/>
      <c r="F431" s="189"/>
      <c r="G431" s="189"/>
      <c r="H431" s="189"/>
      <c r="I431" s="200" t="s">
        <v>259</v>
      </c>
      <c r="J431" s="202" t="s">
        <v>212</v>
      </c>
      <c r="K431" s="200" t="s">
        <v>259</v>
      </c>
      <c r="L431" s="189"/>
      <c r="M431" s="189"/>
      <c r="O431" s="73"/>
    </row>
    <row r="432" spans="1:15" s="169" customFormat="1" ht="12.75">
      <c r="A432" s="189"/>
      <c r="B432" s="189"/>
      <c r="C432" s="189"/>
      <c r="D432" s="189"/>
      <c r="E432" s="189"/>
      <c r="F432" s="189"/>
      <c r="G432" s="189"/>
      <c r="H432" s="189"/>
      <c r="I432" s="200" t="s">
        <v>236</v>
      </c>
      <c r="J432" s="200" t="s">
        <v>236</v>
      </c>
      <c r="K432" s="200" t="s">
        <v>236</v>
      </c>
      <c r="L432" s="189"/>
      <c r="M432" s="189"/>
      <c r="O432" s="73"/>
    </row>
    <row r="433" spans="1:15" s="169" customFormat="1" ht="12.75">
      <c r="A433" s="189"/>
      <c r="B433" s="189"/>
      <c r="C433" s="189"/>
      <c r="D433" s="189"/>
      <c r="E433" s="189"/>
      <c r="F433" s="189"/>
      <c r="G433" s="189"/>
      <c r="H433" s="189"/>
      <c r="I433" s="198"/>
      <c r="J433" s="198"/>
      <c r="K433" s="198"/>
      <c r="L433" s="189"/>
      <c r="M433" s="189"/>
      <c r="O433" s="73"/>
    </row>
    <row r="434" spans="1:15" s="169" customFormat="1" ht="12.75">
      <c r="A434" s="189"/>
      <c r="B434" s="189"/>
      <c r="C434" s="189"/>
      <c r="D434" s="189"/>
      <c r="E434" s="189" t="s">
        <v>33</v>
      </c>
      <c r="F434" s="189"/>
      <c r="G434" s="189"/>
      <c r="H434" s="189"/>
      <c r="I434" s="207">
        <v>31826</v>
      </c>
      <c r="J434" s="207">
        <v>-24</v>
      </c>
      <c r="K434" s="207">
        <f>+I434+J434</f>
        <v>31802</v>
      </c>
      <c r="L434" s="189"/>
      <c r="M434" s="189"/>
      <c r="O434" s="76"/>
    </row>
    <row r="435" spans="1:15" s="169" customFormat="1" ht="12.75">
      <c r="A435" s="189"/>
      <c r="B435" s="189"/>
      <c r="C435" s="189"/>
      <c r="D435" s="189"/>
      <c r="E435" s="189" t="s">
        <v>260</v>
      </c>
      <c r="F435" s="189"/>
      <c r="G435" s="189"/>
      <c r="H435" s="189"/>
      <c r="I435" s="207">
        <f>+L139</f>
        <v>54735</v>
      </c>
      <c r="J435" s="207">
        <f>+L140</f>
        <v>-19</v>
      </c>
      <c r="K435" s="207">
        <f>+I435+J435</f>
        <v>54716</v>
      </c>
      <c r="L435" s="189"/>
      <c r="M435" s="189"/>
      <c r="O435" s="76"/>
    </row>
    <row r="436" spans="1:15" s="169" customFormat="1" ht="12.75">
      <c r="A436" s="189"/>
      <c r="B436" s="189"/>
      <c r="C436" s="189"/>
      <c r="D436" s="189"/>
      <c r="E436" s="189" t="s">
        <v>261</v>
      </c>
      <c r="F436" s="189"/>
      <c r="G436" s="189"/>
      <c r="H436" s="189"/>
      <c r="I436" s="207">
        <f>672+1222</f>
        <v>1894</v>
      </c>
      <c r="J436" s="207">
        <v>-5</v>
      </c>
      <c r="K436" s="207">
        <f>+I436+J436</f>
        <v>1889</v>
      </c>
      <c r="L436" s="189"/>
      <c r="M436" s="189"/>
      <c r="O436" s="76"/>
    </row>
    <row r="437" spans="1:15" s="169" customFormat="1" ht="1.5" customHeight="1" thickBot="1">
      <c r="A437" s="189"/>
      <c r="B437" s="189"/>
      <c r="C437" s="189"/>
      <c r="D437" s="189"/>
      <c r="E437" s="189"/>
      <c r="F437" s="189"/>
      <c r="G437" s="189"/>
      <c r="H437" s="189"/>
      <c r="I437" s="208"/>
      <c r="J437" s="208"/>
      <c r="K437" s="208"/>
      <c r="L437" s="189"/>
      <c r="M437" s="189"/>
      <c r="O437" s="73"/>
    </row>
    <row r="438" spans="1:15" s="169" customFormat="1" ht="13.5" thickTop="1">
      <c r="A438" s="189"/>
      <c r="B438" s="189"/>
      <c r="C438" s="189"/>
      <c r="D438" s="189"/>
      <c r="E438" s="189"/>
      <c r="F438" s="189"/>
      <c r="G438" s="189"/>
      <c r="H438" s="189"/>
      <c r="I438" s="198"/>
      <c r="J438" s="198"/>
      <c r="K438" s="198"/>
      <c r="L438" s="189"/>
      <c r="M438" s="189"/>
      <c r="O438" s="73"/>
    </row>
    <row r="439" spans="1:15" s="169" customFormat="1" ht="12.75">
      <c r="A439" s="189"/>
      <c r="B439" s="189"/>
      <c r="C439" s="189"/>
      <c r="D439" s="189" t="s">
        <v>311</v>
      </c>
      <c r="E439" s="189"/>
      <c r="F439" s="189"/>
      <c r="G439" s="189"/>
      <c r="H439" s="189"/>
      <c r="I439" s="198"/>
      <c r="J439" s="198"/>
      <c r="K439" s="198"/>
      <c r="L439" s="189"/>
      <c r="M439" s="189"/>
      <c r="O439" s="73"/>
    </row>
    <row r="440" spans="1:15" s="169" customFormat="1" ht="12.75">
      <c r="A440" s="189"/>
      <c r="B440" s="189"/>
      <c r="C440" s="189"/>
      <c r="D440" s="189"/>
      <c r="E440" s="189"/>
      <c r="F440" s="189"/>
      <c r="G440" s="189"/>
      <c r="H440" s="189"/>
      <c r="I440" s="198"/>
      <c r="J440" s="198"/>
      <c r="K440" s="198"/>
      <c r="L440" s="189"/>
      <c r="M440" s="189"/>
      <c r="O440" s="73"/>
    </row>
    <row r="441" spans="1:15" s="169" customFormat="1" ht="12.75">
      <c r="A441" s="189"/>
      <c r="B441" s="189"/>
      <c r="C441" s="189"/>
      <c r="D441" s="189"/>
      <c r="E441" s="189"/>
      <c r="F441" s="189"/>
      <c r="G441" s="189"/>
      <c r="H441" s="189"/>
      <c r="I441" s="198"/>
      <c r="J441" s="189"/>
      <c r="K441" s="200" t="s">
        <v>262</v>
      </c>
      <c r="L441" s="189"/>
      <c r="M441" s="189"/>
      <c r="O441" s="73"/>
    </row>
    <row r="442" spans="1:15" s="169" customFormat="1" ht="12.75">
      <c r="A442" s="189"/>
      <c r="B442" s="189"/>
      <c r="C442" s="189"/>
      <c r="D442" s="189"/>
      <c r="E442" s="189"/>
      <c r="F442" s="189"/>
      <c r="G442" s="189"/>
      <c r="H442" s="189"/>
      <c r="I442" s="198"/>
      <c r="J442" s="189"/>
      <c r="K442" s="202" t="s">
        <v>263</v>
      </c>
      <c r="L442" s="189"/>
      <c r="M442" s="189"/>
      <c r="O442" s="73"/>
    </row>
    <row r="443" spans="1:15" s="169" customFormat="1" ht="12.75">
      <c r="A443" s="189"/>
      <c r="B443" s="189"/>
      <c r="C443" s="189"/>
      <c r="D443" s="189"/>
      <c r="E443" s="189"/>
      <c r="F443" s="189"/>
      <c r="G443" s="189"/>
      <c r="H443" s="189"/>
      <c r="I443" s="198"/>
      <c r="J443" s="189"/>
      <c r="K443" s="200" t="s">
        <v>236</v>
      </c>
      <c r="L443" s="189"/>
      <c r="M443" s="189"/>
      <c r="O443" s="73"/>
    </row>
    <row r="444" spans="1:15" s="169" customFormat="1" ht="12.75">
      <c r="A444" s="189"/>
      <c r="B444" s="189"/>
      <c r="C444" s="189"/>
      <c r="D444" s="188" t="s">
        <v>264</v>
      </c>
      <c r="E444" s="189"/>
      <c r="F444" s="189"/>
      <c r="G444" s="189"/>
      <c r="H444" s="189"/>
      <c r="I444" s="198"/>
      <c r="J444" s="198"/>
      <c r="K444" s="198"/>
      <c r="L444" s="189"/>
      <c r="M444" s="189"/>
      <c r="O444" s="73"/>
    </row>
    <row r="445" spans="1:15" s="169" customFormat="1" ht="12.75">
      <c r="A445" s="189"/>
      <c r="B445" s="189"/>
      <c r="C445" s="189"/>
      <c r="D445" s="9" t="s">
        <v>33</v>
      </c>
      <c r="E445" s="189"/>
      <c r="F445" s="189"/>
      <c r="G445" s="189"/>
      <c r="H445" s="189"/>
      <c r="I445" s="198"/>
      <c r="J445" s="198"/>
      <c r="K445" s="207">
        <v>-56</v>
      </c>
      <c r="L445" s="189"/>
      <c r="M445" s="189"/>
      <c r="O445" s="73"/>
    </row>
    <row r="446" spans="1:15" s="169" customFormat="1" ht="12.75">
      <c r="A446" s="189"/>
      <c r="B446" s="189"/>
      <c r="C446" s="189"/>
      <c r="D446" s="189" t="s">
        <v>260</v>
      </c>
      <c r="E446" s="189"/>
      <c r="F446" s="189"/>
      <c r="G446" s="189"/>
      <c r="H446" s="189"/>
      <c r="I446" s="198"/>
      <c r="J446" s="198"/>
      <c r="K446" s="207">
        <v>-60</v>
      </c>
      <c r="L446" s="189"/>
      <c r="M446" s="189"/>
      <c r="O446" s="73"/>
    </row>
    <row r="447" spans="1:15" s="169" customFormat="1" ht="12.75">
      <c r="A447" s="189"/>
      <c r="B447" s="189"/>
      <c r="C447" s="189"/>
      <c r="D447" s="189" t="s">
        <v>261</v>
      </c>
      <c r="E447" s="189"/>
      <c r="F447" s="189"/>
      <c r="G447" s="189"/>
      <c r="H447" s="189"/>
      <c r="I447" s="198"/>
      <c r="J447" s="198"/>
      <c r="K447" s="207">
        <v>4</v>
      </c>
      <c r="L447" s="189"/>
      <c r="M447" s="189"/>
      <c r="O447" s="73"/>
    </row>
    <row r="448" spans="1:15" s="169" customFormat="1" ht="1.5" customHeight="1" thickBot="1">
      <c r="A448" s="189"/>
      <c r="B448" s="189"/>
      <c r="C448" s="189"/>
      <c r="D448" s="189"/>
      <c r="E448" s="189"/>
      <c r="F448" s="189"/>
      <c r="G448" s="189"/>
      <c r="H448" s="189"/>
      <c r="I448" s="198"/>
      <c r="J448" s="198"/>
      <c r="K448" s="199"/>
      <c r="L448" s="189"/>
      <c r="M448" s="189"/>
      <c r="O448" s="73"/>
    </row>
    <row r="449" spans="1:15" s="169" customFormat="1" ht="13.5" thickTop="1">
      <c r="A449" s="189"/>
      <c r="B449" s="189"/>
      <c r="C449" s="189"/>
      <c r="D449" s="189"/>
      <c r="E449" s="189"/>
      <c r="F449" s="189"/>
      <c r="G449" s="189"/>
      <c r="H449" s="189"/>
      <c r="I449" s="198"/>
      <c r="J449" s="198"/>
      <c r="K449" s="198"/>
      <c r="L449" s="189"/>
      <c r="M449" s="189"/>
      <c r="O449" s="73"/>
    </row>
    <row r="450" spans="1:15" s="169" customFormat="1" ht="12.75">
      <c r="A450" s="189"/>
      <c r="B450" s="189"/>
      <c r="C450" s="189"/>
      <c r="D450" s="188" t="s">
        <v>265</v>
      </c>
      <c r="E450" s="189"/>
      <c r="F450" s="189"/>
      <c r="G450" s="189"/>
      <c r="H450" s="189"/>
      <c r="I450" s="198"/>
      <c r="J450" s="198"/>
      <c r="K450" s="198"/>
      <c r="L450" s="189"/>
      <c r="M450" s="189"/>
      <c r="O450" s="73"/>
    </row>
    <row r="451" spans="1:15" s="169" customFormat="1" ht="12.75">
      <c r="A451" s="189"/>
      <c r="B451" s="189"/>
      <c r="C451" s="189"/>
      <c r="D451" s="189" t="s">
        <v>237</v>
      </c>
      <c r="E451" s="189"/>
      <c r="F451" s="189"/>
      <c r="G451" s="189"/>
      <c r="H451" s="189"/>
      <c r="I451" s="198"/>
      <c r="J451" s="198"/>
      <c r="K451" s="209">
        <f>+K446</f>
        <v>-60</v>
      </c>
      <c r="L451" s="189"/>
      <c r="M451" s="189"/>
      <c r="O451" s="73"/>
    </row>
    <row r="452" spans="1:15" s="169" customFormat="1" ht="12.75">
      <c r="A452" s="189"/>
      <c r="B452" s="189"/>
      <c r="C452" s="189"/>
      <c r="D452" s="189" t="s">
        <v>238</v>
      </c>
      <c r="E452" s="189"/>
      <c r="F452" s="189"/>
      <c r="G452" s="189"/>
      <c r="H452" s="189"/>
      <c r="I452" s="198"/>
      <c r="J452" s="198"/>
      <c r="K452" s="207">
        <v>0</v>
      </c>
      <c r="L452" s="189"/>
      <c r="M452" s="189"/>
      <c r="O452" s="73"/>
    </row>
    <row r="453" spans="1:15" s="169" customFormat="1" ht="12.75">
      <c r="A453" s="189"/>
      <c r="B453" s="189"/>
      <c r="C453" s="189"/>
      <c r="D453" s="189" t="s">
        <v>240</v>
      </c>
      <c r="E453" s="189"/>
      <c r="F453" s="189"/>
      <c r="G453" s="189"/>
      <c r="H453" s="189"/>
      <c r="I453" s="198"/>
      <c r="J453" s="198"/>
      <c r="K453" s="209">
        <f>+K451+K452</f>
        <v>-60</v>
      </c>
      <c r="L453" s="189"/>
      <c r="M453" s="189"/>
      <c r="O453" s="73"/>
    </row>
    <row r="454" spans="1:15" s="169" customFormat="1" ht="1.5" customHeight="1" thickBot="1">
      <c r="A454" s="189"/>
      <c r="B454" s="189"/>
      <c r="C454" s="189"/>
      <c r="D454" s="189"/>
      <c r="E454" s="189"/>
      <c r="F454" s="189"/>
      <c r="G454" s="189"/>
      <c r="H454" s="189"/>
      <c r="I454" s="198"/>
      <c r="J454" s="198"/>
      <c r="K454" s="199"/>
      <c r="L454" s="189"/>
      <c r="M454" s="189"/>
      <c r="O454" s="73"/>
    </row>
    <row r="455" spans="1:15" s="169" customFormat="1" ht="13.5" thickTop="1">
      <c r="A455" s="189"/>
      <c r="B455" s="189"/>
      <c r="C455" s="189"/>
      <c r="D455" s="189"/>
      <c r="E455" s="189"/>
      <c r="F455" s="189"/>
      <c r="G455" s="189"/>
      <c r="H455" s="189"/>
      <c r="I455" s="198"/>
      <c r="J455" s="198"/>
      <c r="K455" s="198"/>
      <c r="L455" s="189"/>
      <c r="M455" s="189"/>
      <c r="O455" s="73"/>
    </row>
    <row r="456" spans="1:15" s="169" customFormat="1" ht="12.75">
      <c r="A456" s="189"/>
      <c r="B456" s="189"/>
      <c r="C456" s="189"/>
      <c r="D456" s="189"/>
      <c r="E456" s="189"/>
      <c r="F456" s="189"/>
      <c r="G456" s="189"/>
      <c r="H456" s="189"/>
      <c r="I456" s="198"/>
      <c r="J456" s="198"/>
      <c r="K456" s="198"/>
      <c r="L456" s="189"/>
      <c r="M456" s="189"/>
      <c r="O456" s="73"/>
    </row>
    <row r="457" spans="1:13" ht="12.75">
      <c r="A457" s="189"/>
      <c r="B457" s="189"/>
      <c r="C457" s="189"/>
      <c r="D457" s="189"/>
      <c r="E457" s="189"/>
      <c r="F457" s="189"/>
      <c r="G457" s="189"/>
      <c r="H457" s="189"/>
      <c r="I457" s="189"/>
      <c r="J457" s="189"/>
      <c r="K457" s="189"/>
      <c r="L457" s="189"/>
      <c r="M457" s="189"/>
    </row>
    <row r="461" ht="12.75">
      <c r="B461" s="27" t="s">
        <v>91</v>
      </c>
    </row>
    <row r="466" ht="12.75">
      <c r="B466" s="27" t="s">
        <v>92</v>
      </c>
    </row>
    <row r="468" ht="12.75">
      <c r="O468" s="118"/>
    </row>
    <row r="469" ht="12.75">
      <c r="O469" s="118"/>
    </row>
    <row r="470" ht="12.75">
      <c r="B470" s="27" t="s">
        <v>93</v>
      </c>
    </row>
    <row r="475" ht="12.75">
      <c r="B475" s="27" t="s">
        <v>94</v>
      </c>
    </row>
    <row r="480" ht="12.75">
      <c r="B480" s="27" t="s">
        <v>95</v>
      </c>
    </row>
    <row r="484" spans="15:19" ht="12.75">
      <c r="O484" s="147"/>
      <c r="P484" s="142"/>
      <c r="Q484" s="142"/>
      <c r="R484" s="142"/>
      <c r="S484" s="142"/>
    </row>
    <row r="485" spans="15:19" ht="15.75">
      <c r="O485" s="148"/>
      <c r="P485" s="149"/>
      <c r="Q485" s="149"/>
      <c r="R485" s="149"/>
      <c r="S485" s="149"/>
    </row>
    <row r="486" spans="7:19" ht="15.75">
      <c r="G486" s="125" t="s">
        <v>186</v>
      </c>
      <c r="H486" s="125" t="s">
        <v>188</v>
      </c>
      <c r="I486" s="127"/>
      <c r="J486" s="128" t="s">
        <v>190</v>
      </c>
      <c r="K486" s="127"/>
      <c r="L486" s="128" t="s">
        <v>182</v>
      </c>
      <c r="O486" s="148"/>
      <c r="P486" s="149"/>
      <c r="Q486" s="149"/>
      <c r="R486" s="149"/>
      <c r="S486" s="149"/>
    </row>
    <row r="487" spans="7:19" ht="15.75">
      <c r="G487" s="145" t="s">
        <v>187</v>
      </c>
      <c r="H487" s="145" t="s">
        <v>192</v>
      </c>
      <c r="I487" s="134"/>
      <c r="J487" s="146" t="s">
        <v>191</v>
      </c>
      <c r="K487" s="134"/>
      <c r="L487" s="146" t="s">
        <v>189</v>
      </c>
      <c r="O487" s="148"/>
      <c r="P487" s="150"/>
      <c r="Q487" s="150"/>
      <c r="R487" s="150"/>
      <c r="S487" s="149"/>
    </row>
    <row r="488" spans="7:19" ht="15.75">
      <c r="G488" s="132"/>
      <c r="H488" s="126" t="s">
        <v>193</v>
      </c>
      <c r="I488" s="129"/>
      <c r="J488" s="130" t="s">
        <v>193</v>
      </c>
      <c r="K488" s="129"/>
      <c r="L488" s="131"/>
      <c r="O488" s="151"/>
      <c r="P488" s="124"/>
      <c r="Q488" s="152"/>
      <c r="R488" s="124"/>
      <c r="S488" s="124"/>
    </row>
    <row r="489" spans="3:19" ht="15.75">
      <c r="C489" s="140" t="s">
        <v>203</v>
      </c>
      <c r="D489" s="141"/>
      <c r="E489" s="141"/>
      <c r="F489" s="133"/>
      <c r="G489" s="175">
        <v>172000</v>
      </c>
      <c r="H489" s="176">
        <v>1.23</v>
      </c>
      <c r="I489" s="177"/>
      <c r="J489" s="178">
        <v>213361</v>
      </c>
      <c r="K489" s="177"/>
      <c r="L489" s="178">
        <v>172000</v>
      </c>
      <c r="O489" s="151"/>
      <c r="P489" s="124"/>
      <c r="Q489" s="152"/>
      <c r="R489" s="124"/>
      <c r="S489" s="124"/>
    </row>
    <row r="490" spans="3:19" ht="15.75">
      <c r="C490" s="158" t="s">
        <v>204</v>
      </c>
      <c r="D490" s="142"/>
      <c r="E490" s="142"/>
      <c r="F490" s="135"/>
      <c r="G490" s="179">
        <v>19500</v>
      </c>
      <c r="H490" s="182">
        <v>1.26</v>
      </c>
      <c r="I490" s="183"/>
      <c r="J490" s="184">
        <v>24703</v>
      </c>
      <c r="K490" s="183"/>
      <c r="L490" s="184">
        <f>G490</f>
        <v>19500</v>
      </c>
      <c r="O490" s="153"/>
      <c r="P490" s="124"/>
      <c r="Q490" s="152"/>
      <c r="R490" s="124"/>
      <c r="S490" s="124"/>
    </row>
    <row r="491" spans="3:19" ht="15.75">
      <c r="C491" s="134" t="s">
        <v>205</v>
      </c>
      <c r="D491" s="142"/>
      <c r="E491" s="142"/>
      <c r="F491" s="135"/>
      <c r="G491" s="179">
        <v>0</v>
      </c>
      <c r="H491" s="179">
        <v>0</v>
      </c>
      <c r="I491" s="134"/>
      <c r="J491" s="184">
        <v>0</v>
      </c>
      <c r="K491" s="134"/>
      <c r="L491" s="139">
        <f>G491</f>
        <v>0</v>
      </c>
      <c r="O491" s="153"/>
      <c r="P491" s="124"/>
      <c r="Q491" s="152"/>
      <c r="R491" s="124"/>
      <c r="S491" s="124"/>
    </row>
    <row r="492" spans="3:19" ht="15.75">
      <c r="C492" s="134" t="s">
        <v>206</v>
      </c>
      <c r="D492" s="142"/>
      <c r="E492" s="142"/>
      <c r="F492" s="135"/>
      <c r="G492" s="179">
        <v>0</v>
      </c>
      <c r="H492" s="179">
        <v>0</v>
      </c>
      <c r="I492" s="129"/>
      <c r="J492" s="184">
        <v>0</v>
      </c>
      <c r="K492" s="134"/>
      <c r="L492" s="139">
        <f>G492</f>
        <v>0</v>
      </c>
      <c r="O492" s="153"/>
      <c r="P492" s="124"/>
      <c r="Q492" s="152"/>
      <c r="R492" s="124"/>
      <c r="S492" s="124"/>
    </row>
    <row r="493" spans="3:19" ht="15.75">
      <c r="C493" s="143" t="s">
        <v>207</v>
      </c>
      <c r="D493" s="144"/>
      <c r="E493" s="144"/>
      <c r="F493" s="131"/>
      <c r="G493" s="137">
        <f>SUM(G489:G492)</f>
        <v>191500</v>
      </c>
      <c r="H493" s="185">
        <v>1.23</v>
      </c>
      <c r="I493" s="136"/>
      <c r="J493" s="138">
        <f>SUM(J489:J492)</f>
        <v>238064</v>
      </c>
      <c r="K493" s="136"/>
      <c r="L493" s="138">
        <f>SUM(L489:L492)</f>
        <v>191500</v>
      </c>
      <c r="O493" s="153"/>
      <c r="P493" s="124"/>
      <c r="Q493" s="152"/>
      <c r="R493" s="124"/>
      <c r="S493" s="124"/>
    </row>
    <row r="494" spans="15:19" ht="15.75">
      <c r="O494" s="153"/>
      <c r="P494" s="124"/>
      <c r="Q494" s="152"/>
      <c r="R494" s="124"/>
      <c r="S494" s="124"/>
    </row>
    <row r="495" spans="15:19" ht="15.75">
      <c r="O495" s="153"/>
      <c r="P495" s="124"/>
      <c r="Q495" s="152"/>
      <c r="R495" s="124"/>
      <c r="S495" s="124"/>
    </row>
    <row r="496" spans="15:19" ht="15.75">
      <c r="O496" s="151"/>
      <c r="P496" s="124"/>
      <c r="Q496" s="154"/>
      <c r="R496" s="124"/>
      <c r="S496" s="124"/>
    </row>
    <row r="497" spans="15:19" ht="15.75">
      <c r="O497" s="151"/>
      <c r="P497" s="124"/>
      <c r="Q497" s="154"/>
      <c r="R497" s="124"/>
      <c r="S497" s="124"/>
    </row>
    <row r="498" spans="15:19" ht="12.75">
      <c r="O498" s="147"/>
      <c r="P498" s="142"/>
      <c r="Q498" s="142"/>
      <c r="R498" s="142"/>
      <c r="S498" s="142"/>
    </row>
    <row r="499" ht="12.75">
      <c r="B499" s="27" t="s">
        <v>96</v>
      </c>
    </row>
    <row r="503" ht="12.75">
      <c r="B503" s="27" t="s">
        <v>109</v>
      </c>
    </row>
    <row r="508" spans="3:12" ht="12.75">
      <c r="C508" s="9"/>
      <c r="D508" s="9"/>
      <c r="E508" s="9"/>
      <c r="F508" s="9"/>
      <c r="G508" s="9"/>
      <c r="H508" s="17" t="s">
        <v>7</v>
      </c>
      <c r="J508" s="17" t="s">
        <v>97</v>
      </c>
      <c r="L508" s="19"/>
    </row>
    <row r="509" spans="3:12" ht="12.75">
      <c r="C509" s="9"/>
      <c r="D509" s="9"/>
      <c r="E509" s="9"/>
      <c r="F509" s="9"/>
      <c r="G509" s="9"/>
      <c r="H509" s="17" t="s">
        <v>98</v>
      </c>
      <c r="J509" s="17" t="s">
        <v>99</v>
      </c>
      <c r="L509" s="17" t="s">
        <v>100</v>
      </c>
    </row>
    <row r="510" spans="3:12" ht="12.75">
      <c r="C510" s="9"/>
      <c r="D510" s="9"/>
      <c r="E510" s="9"/>
      <c r="F510" s="9"/>
      <c r="G510" s="9"/>
      <c r="H510" s="19" t="s">
        <v>101</v>
      </c>
      <c r="J510" s="19" t="s">
        <v>102</v>
      </c>
      <c r="L510" s="19" t="s">
        <v>103</v>
      </c>
    </row>
    <row r="511" spans="3:12" ht="12.75">
      <c r="C511" s="9"/>
      <c r="D511" s="9"/>
      <c r="E511" s="9"/>
      <c r="F511" s="9"/>
      <c r="G511" s="45"/>
      <c r="H511" s="45"/>
      <c r="I511" s="45"/>
      <c r="J511" s="45"/>
      <c r="K511" s="45"/>
      <c r="L511" s="45"/>
    </row>
    <row r="512" spans="3:12" ht="12.75">
      <c r="C512" s="9" t="s">
        <v>104</v>
      </c>
      <c r="E512" s="9"/>
      <c r="F512" s="9"/>
      <c r="G512" s="45"/>
      <c r="H512" s="45">
        <f>21159</f>
        <v>21159</v>
      </c>
      <c r="I512" s="45"/>
      <c r="J512" s="45">
        <f>1326+6</f>
        <v>1332</v>
      </c>
      <c r="K512" s="45"/>
      <c r="L512" s="45">
        <v>71840</v>
      </c>
    </row>
    <row r="513" spans="3:12" ht="12.75">
      <c r="C513" s="9" t="s">
        <v>107</v>
      </c>
      <c r="E513" s="9"/>
      <c r="F513" s="9"/>
      <c r="G513" s="45"/>
      <c r="H513" s="45">
        <v>15239</v>
      </c>
      <c r="I513" s="45"/>
      <c r="J513" s="45">
        <v>1518</v>
      </c>
      <c r="K513" s="45"/>
      <c r="L513" s="45">
        <v>55658</v>
      </c>
    </row>
    <row r="514" spans="3:15" ht="12.75">
      <c r="C514" s="9" t="s">
        <v>105</v>
      </c>
      <c r="E514" s="9"/>
      <c r="F514" s="9"/>
      <c r="G514" s="45"/>
      <c r="H514" s="45">
        <v>2924</v>
      </c>
      <c r="I514" s="45"/>
      <c r="J514" s="45">
        <v>265</v>
      </c>
      <c r="K514" s="45"/>
      <c r="L514" s="45">
        <v>7941</v>
      </c>
      <c r="O514" s="76"/>
    </row>
    <row r="515" spans="3:15" ht="12.75">
      <c r="C515" s="9" t="s">
        <v>106</v>
      </c>
      <c r="E515" s="9"/>
      <c r="F515" s="9"/>
      <c r="G515" s="45"/>
      <c r="H515" s="91" t="s">
        <v>170</v>
      </c>
      <c r="I515" s="45"/>
      <c r="J515" s="45">
        <v>192</v>
      </c>
      <c r="K515" s="45"/>
      <c r="L515" s="45">
        <v>5686</v>
      </c>
      <c r="O515" s="76"/>
    </row>
    <row r="516" spans="3:17" ht="12.75">
      <c r="C516" s="9" t="s">
        <v>108</v>
      </c>
      <c r="E516" s="9"/>
      <c r="F516" s="9"/>
      <c r="G516" s="45"/>
      <c r="H516" s="45"/>
      <c r="I516" s="45"/>
      <c r="J516" s="45"/>
      <c r="K516" s="45"/>
      <c r="L516" s="45"/>
      <c r="O516" s="76"/>
      <c r="P516" s="104"/>
      <c r="Q516" s="104"/>
    </row>
    <row r="517" spans="3:15" ht="13.5" thickBot="1">
      <c r="C517" s="9"/>
      <c r="D517" s="9"/>
      <c r="E517" s="9"/>
      <c r="F517" s="9"/>
      <c r="G517" s="49"/>
      <c r="H517" s="49">
        <f>SUM(H512:H516)</f>
        <v>39322</v>
      </c>
      <c r="I517" s="49"/>
      <c r="J517" s="49">
        <f>SUM(J512:J516)</f>
        <v>3307</v>
      </c>
      <c r="K517" s="49"/>
      <c r="L517" s="49">
        <f>SUM(L512:L516)</f>
        <v>141125</v>
      </c>
      <c r="O517" s="76"/>
    </row>
    <row r="518" spans="3:12" ht="13.5" thickTop="1">
      <c r="C518" s="9"/>
      <c r="D518" s="9"/>
      <c r="E518" s="9"/>
      <c r="F518" s="9"/>
      <c r="G518" s="45"/>
      <c r="H518" s="45"/>
      <c r="I518" s="45"/>
      <c r="J518" s="45"/>
      <c r="K518" s="45"/>
      <c r="L518" s="45"/>
    </row>
    <row r="519" spans="2:12" ht="12.75">
      <c r="B519" s="27" t="s">
        <v>110</v>
      </c>
      <c r="C519" s="9"/>
      <c r="D519" s="9"/>
      <c r="E519" s="9"/>
      <c r="F519" s="9"/>
      <c r="G519" s="45"/>
      <c r="H519" s="45"/>
      <c r="I519" s="45"/>
      <c r="J519" s="45"/>
      <c r="K519" s="45"/>
      <c r="L519" s="45"/>
    </row>
    <row r="520" spans="3:12" ht="12.75">
      <c r="C520" s="9"/>
      <c r="D520" s="9"/>
      <c r="E520" s="9"/>
      <c r="F520" s="9"/>
      <c r="G520" s="9"/>
      <c r="H520" s="9"/>
      <c r="I520" s="9"/>
      <c r="J520" s="9"/>
      <c r="K520" s="9"/>
      <c r="L520" s="9"/>
    </row>
    <row r="521" spans="3:12" ht="12.75">
      <c r="C521" s="9"/>
      <c r="D521" s="9"/>
      <c r="E521" s="9"/>
      <c r="F521" s="9"/>
      <c r="G521" s="9"/>
      <c r="H521" s="9"/>
      <c r="I521" s="9"/>
      <c r="J521" s="9"/>
      <c r="K521" s="9"/>
      <c r="L521" s="9"/>
    </row>
    <row r="523" ht="12.75">
      <c r="B523" s="27" t="s">
        <v>111</v>
      </c>
    </row>
    <row r="524" spans="14:15" ht="12.75">
      <c r="N524" s="113"/>
      <c r="O524" s="118"/>
    </row>
    <row r="525" spans="14:15" ht="12.75">
      <c r="N525" s="113"/>
      <c r="O525" s="118"/>
    </row>
    <row r="526" ht="12.75">
      <c r="N526" s="100"/>
    </row>
    <row r="529" ht="12.75">
      <c r="B529" s="27" t="s">
        <v>112</v>
      </c>
    </row>
    <row r="533" ht="12.75">
      <c r="B533" s="27" t="s">
        <v>283</v>
      </c>
    </row>
    <row r="536" spans="1:15" s="9" customFormat="1" ht="12.75">
      <c r="A536"/>
      <c r="C536"/>
      <c r="D536"/>
      <c r="E536"/>
      <c r="F536"/>
      <c r="G536"/>
      <c r="H536"/>
      <c r="I536"/>
      <c r="J536"/>
      <c r="K536"/>
      <c r="L536"/>
      <c r="O536" s="72"/>
    </row>
    <row r="537" spans="14:15" s="9" customFormat="1" ht="12.75">
      <c r="N537" s="105"/>
      <c r="O537" s="72"/>
    </row>
    <row r="538" spans="14:15" s="9" customFormat="1" ht="12.75">
      <c r="N538" s="105"/>
      <c r="O538" s="72"/>
    </row>
    <row r="539" spans="9:15" s="9" customFormat="1" ht="12.75">
      <c r="I539" s="19" t="s">
        <v>113</v>
      </c>
      <c r="K539" s="19" t="s">
        <v>114</v>
      </c>
      <c r="O539" s="72"/>
    </row>
    <row r="540" spans="9:15" s="9" customFormat="1" ht="12.75">
      <c r="I540" s="19" t="s">
        <v>12</v>
      </c>
      <c r="K540" s="19" t="s">
        <v>12</v>
      </c>
      <c r="O540" s="72"/>
    </row>
    <row r="541" s="9" customFormat="1" ht="12.75">
      <c r="O541" s="72"/>
    </row>
    <row r="542" spans="4:15" s="9" customFormat="1" ht="12.75">
      <c r="D542" s="31" t="s">
        <v>115</v>
      </c>
      <c r="I542" s="45"/>
      <c r="J542" s="45"/>
      <c r="K542" s="45"/>
      <c r="O542" s="72"/>
    </row>
    <row r="543" spans="4:16" s="9" customFormat="1" ht="12.75">
      <c r="D543" s="31" t="s">
        <v>116</v>
      </c>
      <c r="I543" s="81">
        <v>1395</v>
      </c>
      <c r="J543" s="45"/>
      <c r="K543" s="45">
        <v>2022</v>
      </c>
      <c r="N543" s="99"/>
      <c r="O543" s="99"/>
      <c r="P543" s="75"/>
    </row>
    <row r="544" spans="4:15" s="9" customFormat="1" ht="13.5" thickBot="1">
      <c r="D544" s="31" t="s">
        <v>117</v>
      </c>
      <c r="I544" s="115">
        <v>3385</v>
      </c>
      <c r="J544" s="45"/>
      <c r="K544" s="50">
        <v>3385</v>
      </c>
      <c r="L544" s="99"/>
      <c r="O544" s="72"/>
    </row>
    <row r="545" spans="4:15" s="9" customFormat="1" ht="13.5" thickTop="1">
      <c r="D545" s="31"/>
      <c r="I545" s="80"/>
      <c r="J545" s="45"/>
      <c r="K545" s="45"/>
      <c r="O545" s="72"/>
    </row>
    <row r="546" spans="4:15" s="9" customFormat="1" ht="13.5" thickBot="1">
      <c r="D546" s="18" t="s">
        <v>118</v>
      </c>
      <c r="I546" s="84">
        <v>25155</v>
      </c>
      <c r="J546" s="45" t="s">
        <v>174</v>
      </c>
      <c r="K546" s="50">
        <v>0</v>
      </c>
      <c r="O546" s="72"/>
    </row>
    <row r="547" s="9" customFormat="1" ht="13.5" thickTop="1">
      <c r="O547" s="72"/>
    </row>
    <row r="548" s="9" customFormat="1" ht="12.75">
      <c r="O548" s="72"/>
    </row>
    <row r="549" spans="3:15" s="9" customFormat="1" ht="12.75">
      <c r="C549" s="19" t="s">
        <v>174</v>
      </c>
      <c r="D549" s="18" t="s">
        <v>175</v>
      </c>
      <c r="E549" s="34"/>
      <c r="F549" s="34"/>
      <c r="O549" s="72"/>
    </row>
    <row r="550" spans="3:15" s="9" customFormat="1" ht="12.75">
      <c r="C550" s="34"/>
      <c r="D550" s="18" t="s">
        <v>169</v>
      </c>
      <c r="E550" s="34"/>
      <c r="F550" s="34"/>
      <c r="O550" s="72"/>
    </row>
    <row r="551" spans="3:16" s="9" customFormat="1" ht="12.75">
      <c r="C551" s="34"/>
      <c r="D551" s="18"/>
      <c r="E551" s="34" t="s">
        <v>168</v>
      </c>
      <c r="F551" s="34"/>
      <c r="O551" s="72"/>
      <c r="P551" s="122"/>
    </row>
    <row r="552" spans="3:18" s="9" customFormat="1" ht="12.75">
      <c r="C552" s="34"/>
      <c r="D552" s="18" t="s">
        <v>167</v>
      </c>
      <c r="E552" s="34"/>
      <c r="F552" s="34"/>
      <c r="O552" s="72"/>
      <c r="P552" s="122"/>
      <c r="Q552" s="123"/>
      <c r="R552" s="123"/>
    </row>
    <row r="553" spans="3:15" s="9" customFormat="1" ht="12.75">
      <c r="C553" s="34"/>
      <c r="D553" s="18" t="s">
        <v>195</v>
      </c>
      <c r="E553" s="34"/>
      <c r="N553" s="110"/>
      <c r="O553" s="72"/>
    </row>
    <row r="554" spans="3:15" s="9" customFormat="1" ht="12.75">
      <c r="C554" s="34"/>
      <c r="D554" s="18"/>
      <c r="E554" s="34" t="s">
        <v>196</v>
      </c>
      <c r="O554" s="72"/>
    </row>
    <row r="555" s="9" customFormat="1" ht="12.75">
      <c r="O555" s="72"/>
    </row>
    <row r="556" s="9" customFormat="1" ht="12.75">
      <c r="O556" s="72"/>
    </row>
    <row r="557" s="9" customFormat="1" ht="12.75">
      <c r="O557" s="72"/>
    </row>
    <row r="558" spans="2:15" s="9" customFormat="1" ht="12.75">
      <c r="B558" s="28" t="s">
        <v>120</v>
      </c>
      <c r="C558" s="25"/>
      <c r="D558" s="25"/>
      <c r="E558" s="25"/>
      <c r="F558" s="25"/>
      <c r="G558" s="25"/>
      <c r="H558" s="25"/>
      <c r="I558" s="25"/>
      <c r="J558" s="25"/>
      <c r="K558" s="25"/>
      <c r="L558" s="26"/>
      <c r="O558" s="72"/>
    </row>
    <row r="559" s="9" customFormat="1" ht="12.75">
      <c r="O559" s="72"/>
    </row>
    <row r="560" spans="1:17" ht="12.75">
      <c r="A560" s="9"/>
      <c r="B560" s="163" t="s">
        <v>119</v>
      </c>
      <c r="C560" s="9"/>
      <c r="D560" s="9"/>
      <c r="E560" s="9"/>
      <c r="F560" s="9"/>
      <c r="G560" s="9"/>
      <c r="H560" s="9"/>
      <c r="I560" s="9"/>
      <c r="J560" s="9"/>
      <c r="K560" s="9"/>
      <c r="L560" s="9"/>
      <c r="O560" s="110"/>
      <c r="P560" s="162"/>
      <c r="Q560" s="162"/>
    </row>
    <row r="561" spans="2:17" ht="12.75">
      <c r="B561" s="9"/>
      <c r="O561" s="111"/>
      <c r="P561" s="161"/>
      <c r="Q561" s="161"/>
    </row>
    <row r="562" spans="2:17" ht="12.75">
      <c r="B562" s="9"/>
      <c r="O562" s="112"/>
      <c r="P562" s="160"/>
      <c r="Q562" s="160"/>
    </row>
    <row r="563" spans="2:17" ht="12.75">
      <c r="B563" s="9"/>
      <c r="O563" s="101"/>
      <c r="P563" s="101"/>
      <c r="Q563" s="110"/>
    </row>
    <row r="564" spans="2:16" ht="12.75">
      <c r="B564" s="9"/>
      <c r="O564" s="110"/>
      <c r="P564" s="165"/>
    </row>
    <row r="565" spans="2:16" ht="12.75">
      <c r="B565" s="9"/>
      <c r="O565" s="110"/>
      <c r="P565" s="160"/>
    </row>
    <row r="566" spans="2:15" ht="12.75">
      <c r="B566" s="9"/>
      <c r="O566" s="100"/>
    </row>
    <row r="567" spans="2:16" ht="12.75">
      <c r="B567" s="9"/>
      <c r="O567" s="93"/>
      <c r="P567" s="93"/>
    </row>
    <row r="568" spans="2:16" ht="12.75">
      <c r="B568" s="9"/>
      <c r="O568" s="93"/>
      <c r="P568" s="93"/>
    </row>
    <row r="569" spans="2:17" ht="12.75">
      <c r="B569" s="163" t="s">
        <v>121</v>
      </c>
      <c r="O569" s="107"/>
      <c r="P569" s="106"/>
      <c r="Q569" s="106"/>
    </row>
    <row r="571" spans="2:17" ht="12.75">
      <c r="B571" s="9"/>
      <c r="O571" s="110"/>
      <c r="P571" s="162"/>
      <c r="Q571" s="162"/>
    </row>
    <row r="572" spans="2:17" ht="12.75">
      <c r="B572" s="9"/>
      <c r="O572" s="111"/>
      <c r="P572" s="161"/>
      <c r="Q572" s="161"/>
    </row>
    <row r="573" spans="2:17" ht="12.75">
      <c r="B573" s="9"/>
      <c r="O573" s="112"/>
      <c r="P573" s="160"/>
      <c r="Q573" s="160"/>
    </row>
    <row r="574" ht="12.75">
      <c r="B574" s="9"/>
    </row>
    <row r="575" spans="2:17" ht="12.75">
      <c r="B575" s="9"/>
      <c r="O575" s="110"/>
      <c r="P575" s="165"/>
      <c r="Q575" s="100"/>
    </row>
    <row r="576" spans="2:17" ht="12.75">
      <c r="B576" s="9"/>
      <c r="O576" s="110"/>
      <c r="P576" s="160"/>
      <c r="Q576" s="100"/>
    </row>
    <row r="577" ht="12.75">
      <c r="B577" s="9"/>
    </row>
    <row r="578" ht="12.75">
      <c r="B578" s="163" t="s">
        <v>122</v>
      </c>
    </row>
    <row r="582" ht="12.75">
      <c r="N582" s="116"/>
    </row>
    <row r="584" ht="12.75">
      <c r="B584" s="27" t="s">
        <v>123</v>
      </c>
    </row>
    <row r="590" ht="12.75">
      <c r="B590" s="27" t="s">
        <v>124</v>
      </c>
    </row>
    <row r="592" spans="1:15" s="9" customFormat="1" ht="12.75">
      <c r="A592"/>
      <c r="C592"/>
      <c r="D592"/>
      <c r="E592"/>
      <c r="F592"/>
      <c r="G592"/>
      <c r="H592"/>
      <c r="I592"/>
      <c r="J592"/>
      <c r="K592"/>
      <c r="L592"/>
      <c r="O592" s="72"/>
    </row>
    <row r="593" s="9" customFormat="1" ht="12.75">
      <c r="O593" s="72"/>
    </row>
    <row r="594" spans="9:15" s="9" customFormat="1" ht="12.75">
      <c r="I594" s="214" t="s">
        <v>2</v>
      </c>
      <c r="J594" s="214"/>
      <c r="K594" s="214" t="s">
        <v>3</v>
      </c>
      <c r="L594" s="214"/>
      <c r="O594" s="72"/>
    </row>
    <row r="595" spans="1:19" s="34" customFormat="1" ht="12.75">
      <c r="A595" s="9"/>
      <c r="C595" s="9"/>
      <c r="D595" s="9"/>
      <c r="E595" s="9"/>
      <c r="F595" s="9"/>
      <c r="G595" s="9"/>
      <c r="H595" s="9"/>
      <c r="I595" s="214" t="s">
        <v>128</v>
      </c>
      <c r="J595" s="214"/>
      <c r="K595" s="214" t="s">
        <v>128</v>
      </c>
      <c r="L595" s="214"/>
      <c r="O595" s="77"/>
      <c r="S595" s="18"/>
    </row>
    <row r="596" spans="1:15" s="9" customFormat="1" ht="12.75">
      <c r="A596" s="34"/>
      <c r="C596" s="34"/>
      <c r="D596" s="34"/>
      <c r="E596" s="34"/>
      <c r="F596" s="34"/>
      <c r="G596" s="34"/>
      <c r="H596" s="34"/>
      <c r="I596" s="96">
        <f>I19</f>
        <v>40268</v>
      </c>
      <c r="J596" s="96">
        <f>J19</f>
        <v>39903</v>
      </c>
      <c r="K596" s="96">
        <f>K19</f>
        <v>40268</v>
      </c>
      <c r="L596" s="96">
        <f>L19</f>
        <v>39903</v>
      </c>
      <c r="O596" s="72"/>
    </row>
    <row r="597" spans="9:15" s="9" customFormat="1" ht="12.75">
      <c r="I597" s="17" t="s">
        <v>125</v>
      </c>
      <c r="J597" s="17" t="s">
        <v>126</v>
      </c>
      <c r="K597" s="17" t="s">
        <v>127</v>
      </c>
      <c r="L597" s="17" t="s">
        <v>126</v>
      </c>
      <c r="O597" s="72"/>
    </row>
    <row r="598" spans="9:15" s="9" customFormat="1" ht="12.75">
      <c r="I598" s="18"/>
      <c r="J598" s="108"/>
      <c r="K598" s="18"/>
      <c r="L598" s="108"/>
      <c r="O598" s="72"/>
    </row>
    <row r="599" spans="3:15" s="9" customFormat="1" ht="12.75">
      <c r="C599" s="18" t="s">
        <v>129</v>
      </c>
      <c r="I599" s="45"/>
      <c r="K599" s="45"/>
      <c r="L599" s="45"/>
      <c r="O599" s="72"/>
    </row>
    <row r="600" spans="3:15" s="9" customFormat="1" ht="12.75">
      <c r="C600" s="35" t="s">
        <v>130</v>
      </c>
      <c r="D600" s="18" t="s">
        <v>131</v>
      </c>
      <c r="G600" s="23"/>
      <c r="I600" s="66">
        <v>263</v>
      </c>
      <c r="J600" s="66">
        <v>111</v>
      </c>
      <c r="K600" s="66">
        <v>263</v>
      </c>
      <c r="L600" s="66">
        <v>111</v>
      </c>
      <c r="O600" s="72"/>
    </row>
    <row r="601" spans="3:15" s="9" customFormat="1" ht="12.75">
      <c r="C601" s="35" t="s">
        <v>130</v>
      </c>
      <c r="D601" s="18" t="s">
        <v>134</v>
      </c>
      <c r="F601" s="23"/>
      <c r="G601" s="23"/>
      <c r="I601" s="66">
        <v>0</v>
      </c>
      <c r="J601" s="66">
        <v>0</v>
      </c>
      <c r="K601" s="66">
        <v>0</v>
      </c>
      <c r="L601" s="66">
        <v>0</v>
      </c>
      <c r="O601" s="72"/>
    </row>
    <row r="602" spans="3:15" s="9" customFormat="1" ht="12.75">
      <c r="C602" s="35" t="s">
        <v>130</v>
      </c>
      <c r="D602" s="18" t="s">
        <v>132</v>
      </c>
      <c r="G602" s="23"/>
      <c r="I602" s="66">
        <v>123</v>
      </c>
      <c r="J602" s="66">
        <v>32</v>
      </c>
      <c r="K602" s="66">
        <v>123</v>
      </c>
      <c r="L602" s="66">
        <v>32</v>
      </c>
      <c r="O602" s="72"/>
    </row>
    <row r="603" spans="3:18" s="9" customFormat="1" ht="12.75">
      <c r="C603" s="35" t="s">
        <v>130</v>
      </c>
      <c r="D603" s="9" t="s">
        <v>133</v>
      </c>
      <c r="I603" s="45">
        <v>-234</v>
      </c>
      <c r="J603" s="45">
        <v>-210</v>
      </c>
      <c r="K603" s="45">
        <v>-234</v>
      </c>
      <c r="L603" s="45">
        <v>-210</v>
      </c>
      <c r="O603" s="99"/>
      <c r="P603" s="101"/>
      <c r="Q603" s="99"/>
      <c r="R603" s="99"/>
    </row>
    <row r="604" spans="9:15" s="9" customFormat="1" ht="13.5" thickBot="1">
      <c r="I604" s="49">
        <f>SUM(I600:I603)</f>
        <v>152</v>
      </c>
      <c r="J604" s="49">
        <f>SUM(J600:J603)</f>
        <v>-67</v>
      </c>
      <c r="K604" s="49">
        <f>SUM(K600:K603)</f>
        <v>152</v>
      </c>
      <c r="L604" s="49">
        <f>SUM(L600:L603)</f>
        <v>-67</v>
      </c>
      <c r="O604" s="101"/>
    </row>
    <row r="605" spans="9:15" s="9" customFormat="1" ht="13.5" thickTop="1">
      <c r="I605" s="92"/>
      <c r="J605" s="45"/>
      <c r="K605" s="92"/>
      <c r="L605" s="45"/>
      <c r="O605" s="72"/>
    </row>
    <row r="606" spans="1:14" ht="12.75">
      <c r="A606" s="9"/>
      <c r="B606" s="27"/>
      <c r="C606" s="9"/>
      <c r="D606" s="9"/>
      <c r="E606" s="9"/>
      <c r="F606" s="9"/>
      <c r="G606" s="9"/>
      <c r="H606" s="9"/>
      <c r="I606" s="9"/>
      <c r="J606" s="9"/>
      <c r="K606" s="9"/>
      <c r="L606" s="9"/>
      <c r="N606" s="94"/>
    </row>
    <row r="607" ht="12.75">
      <c r="N607" s="94"/>
    </row>
    <row r="608" ht="12.75">
      <c r="N608" s="94"/>
    </row>
    <row r="609" ht="12.75">
      <c r="N609" s="94"/>
    </row>
    <row r="610" ht="12.75">
      <c r="N610" s="94"/>
    </row>
    <row r="611" ht="12.75">
      <c r="N611" s="94"/>
    </row>
    <row r="612" ht="12.75">
      <c r="N612" s="94"/>
    </row>
    <row r="617" ht="12.75">
      <c r="B617" s="27" t="s">
        <v>135</v>
      </c>
    </row>
    <row r="621" ht="12.75">
      <c r="B621" s="27" t="s">
        <v>136</v>
      </c>
    </row>
    <row r="626" ht="12.75">
      <c r="B626" s="27" t="s">
        <v>137</v>
      </c>
    </row>
    <row r="632" ht="12.75">
      <c r="B632" s="27" t="s">
        <v>138</v>
      </c>
    </row>
    <row r="634" spans="1:15" s="9" customFormat="1" ht="12.75">
      <c r="A634"/>
      <c r="C634"/>
      <c r="D634"/>
      <c r="E634"/>
      <c r="F634"/>
      <c r="G634"/>
      <c r="H634"/>
      <c r="I634"/>
      <c r="J634"/>
      <c r="K634"/>
      <c r="L634"/>
      <c r="O634" s="72"/>
    </row>
    <row r="635" s="9" customFormat="1" ht="12.75">
      <c r="O635" s="72"/>
    </row>
    <row r="636" spans="8:15" s="9" customFormat="1" ht="12.75">
      <c r="H636" s="17" t="s">
        <v>113</v>
      </c>
      <c r="I636" s="17" t="s">
        <v>114</v>
      </c>
      <c r="J636" s="31" t="s">
        <v>176</v>
      </c>
      <c r="K636" s="38"/>
      <c r="L636" s="38"/>
      <c r="O636" s="72"/>
    </row>
    <row r="637" spans="3:15" s="9" customFormat="1" ht="12.75">
      <c r="C637" s="31" t="s">
        <v>139</v>
      </c>
      <c r="H637" s="17" t="s">
        <v>12</v>
      </c>
      <c r="I637" s="17" t="s">
        <v>12</v>
      </c>
      <c r="J637" s="31" t="s">
        <v>177</v>
      </c>
      <c r="K637" s="38"/>
      <c r="L637" s="38"/>
      <c r="O637" s="72"/>
    </row>
    <row r="638" spans="10:15" s="9" customFormat="1" ht="12.75">
      <c r="J638" s="68" t="s">
        <v>178</v>
      </c>
      <c r="O638" s="72"/>
    </row>
    <row r="639" spans="3:15" s="9" customFormat="1" ht="12.75">
      <c r="C639" s="37" t="s">
        <v>140</v>
      </c>
      <c r="D639" s="38"/>
      <c r="J639" s="19"/>
      <c r="O639" s="72"/>
    </row>
    <row r="640" spans="3:15" s="9" customFormat="1" ht="12.75">
      <c r="C640" s="38" t="s">
        <v>141</v>
      </c>
      <c r="H640" s="45"/>
      <c r="I640" s="45"/>
      <c r="J640" s="87"/>
      <c r="L640" s="64"/>
      <c r="O640" s="72"/>
    </row>
    <row r="641" spans="8:15" s="9" customFormat="1" ht="12.75">
      <c r="H641" s="45"/>
      <c r="I641" s="45"/>
      <c r="J641" s="87"/>
      <c r="L641" s="64"/>
      <c r="O641" s="72"/>
    </row>
    <row r="642" spans="3:15" s="9" customFormat="1" ht="12.75">
      <c r="C642" s="31" t="s">
        <v>142</v>
      </c>
      <c r="E642" s="32"/>
      <c r="G642" s="32"/>
      <c r="H642" s="78">
        <v>0</v>
      </c>
      <c r="I642" s="78">
        <v>0</v>
      </c>
      <c r="J642" s="86" t="s">
        <v>170</v>
      </c>
      <c r="L642" s="64"/>
      <c r="O642" s="72"/>
    </row>
    <row r="643" spans="3:15" s="9" customFormat="1" ht="12.75">
      <c r="C643" s="31" t="s">
        <v>143</v>
      </c>
      <c r="G643" s="32"/>
      <c r="H643" s="78">
        <v>0</v>
      </c>
      <c r="I643" s="78">
        <v>0</v>
      </c>
      <c r="J643" s="86" t="s">
        <v>170</v>
      </c>
      <c r="L643" s="64"/>
      <c r="M643" s="32"/>
      <c r="O643" s="72"/>
    </row>
    <row r="644" spans="3:15" s="9" customFormat="1" ht="12.75">
      <c r="C644" s="31" t="s">
        <v>144</v>
      </c>
      <c r="H644" s="78">
        <v>0</v>
      </c>
      <c r="I644" s="78">
        <v>595</v>
      </c>
      <c r="J644" s="114">
        <v>8188</v>
      </c>
      <c r="L644" s="64"/>
      <c r="O644" s="72"/>
    </row>
    <row r="645" spans="3:15" s="9" customFormat="1" ht="12.75">
      <c r="C645" s="31" t="s">
        <v>145</v>
      </c>
      <c r="F645" s="32"/>
      <c r="H645" s="45">
        <v>162</v>
      </c>
      <c r="I645" s="45">
        <v>162</v>
      </c>
      <c r="J645" s="159">
        <v>50</v>
      </c>
      <c r="L645" s="64"/>
      <c r="O645" s="72"/>
    </row>
    <row r="646" spans="3:15" s="9" customFormat="1" ht="12.75">
      <c r="C646" s="31" t="s">
        <v>146</v>
      </c>
      <c r="E646" s="39"/>
      <c r="F646" s="32"/>
      <c r="G646" s="39"/>
      <c r="H646" s="45">
        <v>0</v>
      </c>
      <c r="I646" s="45">
        <v>93</v>
      </c>
      <c r="J646" s="159">
        <v>29</v>
      </c>
      <c r="L646" s="64"/>
      <c r="O646" s="75"/>
    </row>
    <row r="647" spans="3:15" s="9" customFormat="1" ht="13.5" thickBot="1">
      <c r="C647" s="31"/>
      <c r="E647" s="39"/>
      <c r="F647" s="32"/>
      <c r="G647" s="39"/>
      <c r="H647" s="79">
        <f>SUM(H642:H646)</f>
        <v>162</v>
      </c>
      <c r="I647" s="49">
        <f>SUM(I642:I646)</f>
        <v>850</v>
      </c>
      <c r="J647" s="87"/>
      <c r="L647" s="64"/>
      <c r="O647" s="72"/>
    </row>
    <row r="648" spans="8:15" s="9" customFormat="1" ht="13.5" thickTop="1">
      <c r="H648" s="45"/>
      <c r="I648" s="80"/>
      <c r="J648" s="88"/>
      <c r="L648" s="64"/>
      <c r="O648" s="72"/>
    </row>
    <row r="649" spans="1:12" ht="12.75">
      <c r="A649" s="9"/>
      <c r="C649" s="38"/>
      <c r="D649" s="38"/>
      <c r="E649" s="38"/>
      <c r="F649" s="38"/>
      <c r="G649" s="38"/>
      <c r="H649" s="85"/>
      <c r="I649" s="82"/>
      <c r="J649" s="83"/>
      <c r="K649" s="83"/>
      <c r="L649" s="64"/>
    </row>
    <row r="650" ht="12.75">
      <c r="B650" s="27" t="s">
        <v>147</v>
      </c>
    </row>
    <row r="665" ht="12.75">
      <c r="B665" s="27" t="s">
        <v>148</v>
      </c>
    </row>
    <row r="666" spans="3:4" ht="12.75">
      <c r="C666" s="41"/>
      <c r="D666" s="30"/>
    </row>
    <row r="667" spans="3:4" ht="12.75">
      <c r="C667" s="30"/>
      <c r="D667" s="29"/>
    </row>
    <row r="668" spans="3:4" ht="12.75">
      <c r="C668" s="29"/>
      <c r="D668" s="30"/>
    </row>
    <row r="669" spans="3:14" ht="12.75">
      <c r="C669" s="30"/>
      <c r="D669" s="29"/>
      <c r="N669" s="95"/>
    </row>
    <row r="670" spans="3:14" ht="12.75">
      <c r="C670" s="29"/>
      <c r="D670" s="30"/>
      <c r="N670" s="95"/>
    </row>
    <row r="671" spans="3:14" ht="12.75">
      <c r="C671" s="30"/>
      <c r="D671" s="29"/>
      <c r="N671" s="95"/>
    </row>
    <row r="672" spans="3:14" ht="12.75">
      <c r="C672" s="30"/>
      <c r="D672" s="29"/>
      <c r="N672" s="95"/>
    </row>
    <row r="673" ht="12.75">
      <c r="N673" s="95"/>
    </row>
    <row r="674" spans="2:14" ht="12.75">
      <c r="B674" s="27" t="s">
        <v>149</v>
      </c>
      <c r="N674" s="95"/>
    </row>
    <row r="677" spans="1:22" ht="12.75">
      <c r="A677" s="9"/>
      <c r="C677" s="9"/>
      <c r="D677" s="9"/>
      <c r="E677" s="9"/>
      <c r="F677" s="9"/>
      <c r="G677" s="9"/>
      <c r="H677" s="9"/>
      <c r="I677" s="9"/>
      <c r="J677" s="9"/>
      <c r="K677" s="9"/>
      <c r="L677" s="9"/>
      <c r="N677" s="9"/>
      <c r="O677" s="72"/>
      <c r="P677" s="9"/>
      <c r="Q677" s="9"/>
      <c r="R677" s="9"/>
      <c r="S677" s="9"/>
      <c r="T677" s="9"/>
      <c r="U677" s="9"/>
      <c r="V677" s="9"/>
    </row>
    <row r="678" spans="1:15" s="9" customFormat="1" ht="12.75">
      <c r="A678"/>
      <c r="B678" s="27" t="s">
        <v>150</v>
      </c>
      <c r="C678" s="42" t="s">
        <v>151</v>
      </c>
      <c r="D678"/>
      <c r="E678"/>
      <c r="F678"/>
      <c r="G678"/>
      <c r="H678"/>
      <c r="I678"/>
      <c r="J678"/>
      <c r="K678"/>
      <c r="L678"/>
      <c r="O678" s="72"/>
    </row>
    <row r="679" spans="14:22" s="9" customFormat="1" ht="12.75">
      <c r="N679"/>
      <c r="O679" s="73"/>
      <c r="P679"/>
      <c r="Q679"/>
      <c r="R679"/>
      <c r="S679"/>
      <c r="T679"/>
      <c r="U679"/>
      <c r="V679"/>
    </row>
    <row r="680" spans="11:15" s="9" customFormat="1" ht="12.75">
      <c r="K680" s="17" t="s">
        <v>152</v>
      </c>
      <c r="L680" s="17" t="s">
        <v>153</v>
      </c>
      <c r="O680" s="72"/>
    </row>
    <row r="681" spans="11:15" s="9" customFormat="1" ht="12.75">
      <c r="K681" s="31">
        <v>2010</v>
      </c>
      <c r="L681" s="31">
        <v>2010</v>
      </c>
      <c r="O681" s="72"/>
    </row>
    <row r="682" s="9" customFormat="1" ht="12.75">
      <c r="O682" s="72"/>
    </row>
    <row r="683" spans="3:15" s="9" customFormat="1" ht="12.75">
      <c r="C683" s="42" t="s">
        <v>154</v>
      </c>
      <c r="O683" s="72"/>
    </row>
    <row r="684" spans="3:15" s="9" customFormat="1" ht="13.5" thickBot="1">
      <c r="C684" s="31" t="s">
        <v>155</v>
      </c>
      <c r="F684" s="33"/>
      <c r="H684" s="33"/>
      <c r="K684" s="89">
        <f>+I35</f>
        <v>3155</v>
      </c>
      <c r="L684" s="89">
        <f>+K35</f>
        <v>3155</v>
      </c>
      <c r="O684" s="72"/>
    </row>
    <row r="685" spans="3:15" s="9" customFormat="1" ht="13.5" thickTop="1">
      <c r="C685" s="32"/>
      <c r="O685" s="72"/>
    </row>
    <row r="686" spans="3:15" s="9" customFormat="1" ht="12.75">
      <c r="C686" s="42" t="s">
        <v>156</v>
      </c>
      <c r="O686" s="72"/>
    </row>
    <row r="687" spans="3:15" s="9" customFormat="1" ht="12.75">
      <c r="C687" s="31" t="s">
        <v>19</v>
      </c>
      <c r="D687" s="27" t="s">
        <v>164</v>
      </c>
      <c r="O687" s="72"/>
    </row>
    <row r="688" spans="4:15" s="9" customFormat="1" ht="13.5" thickBot="1">
      <c r="D688" s="31" t="s">
        <v>163</v>
      </c>
      <c r="E688" s="33"/>
      <c r="G688" s="33"/>
      <c r="K688" s="50">
        <f>+I49</f>
        <v>40766</v>
      </c>
      <c r="L688" s="50">
        <f>+K49</f>
        <v>40766</v>
      </c>
      <c r="O688" s="72"/>
    </row>
    <row r="689" spans="3:15" s="9" customFormat="1" ht="13.5" thickTop="1">
      <c r="C689" s="32"/>
      <c r="O689" s="72"/>
    </row>
    <row r="690" spans="3:15" s="9" customFormat="1" ht="12.75">
      <c r="C690" s="18" t="s">
        <v>166</v>
      </c>
      <c r="D690" s="27" t="s">
        <v>165</v>
      </c>
      <c r="O690" s="72"/>
    </row>
    <row r="691" spans="4:15" s="9" customFormat="1" ht="12.75">
      <c r="D691" s="18" t="s">
        <v>157</v>
      </c>
      <c r="O691" s="72"/>
    </row>
    <row r="692" spans="3:15" s="9" customFormat="1" ht="12.75">
      <c r="C692" s="10"/>
      <c r="O692" s="72"/>
    </row>
    <row r="693" spans="3:15" s="9" customFormat="1" ht="13.5" thickBot="1">
      <c r="C693" s="42" t="s">
        <v>158</v>
      </c>
      <c r="G693" s="40"/>
      <c r="I693" s="40"/>
      <c r="K693" s="90">
        <f>K684/K688*100</f>
        <v>7.739292547711328</v>
      </c>
      <c r="L693" s="90">
        <f>L684/L688*100</f>
        <v>7.739292547711328</v>
      </c>
      <c r="O693" s="72"/>
    </row>
    <row r="694" s="9" customFormat="1" ht="13.5" thickTop="1">
      <c r="O694" s="72"/>
    </row>
    <row r="695" s="9" customFormat="1" ht="12.75">
      <c r="O695" s="72"/>
    </row>
    <row r="696" s="9" customFormat="1" ht="12.75">
      <c r="O696" s="72"/>
    </row>
    <row r="697" spans="1:22" s="27" customFormat="1" ht="12.75">
      <c r="A697" s="9"/>
      <c r="B697" s="43" t="s">
        <v>159</v>
      </c>
      <c r="E697" s="9"/>
      <c r="F697" s="9"/>
      <c r="G697" s="9"/>
      <c r="H697" s="9"/>
      <c r="I697" s="9"/>
      <c r="J697" s="9"/>
      <c r="K697" s="9"/>
      <c r="L697" s="9"/>
      <c r="N697" s="9"/>
      <c r="O697" s="72"/>
      <c r="P697" s="9"/>
      <c r="Q697" s="9"/>
      <c r="R697" s="9"/>
      <c r="S697" s="9"/>
      <c r="T697" s="9"/>
      <c r="U697" s="9"/>
      <c r="V697" s="9"/>
    </row>
    <row r="698" spans="2:22" s="27" customFormat="1" ht="12.75">
      <c r="B698" s="43"/>
      <c r="N698" s="9"/>
      <c r="O698" s="72"/>
      <c r="P698" s="9"/>
      <c r="Q698" s="9"/>
      <c r="R698" s="9"/>
      <c r="S698" s="9"/>
      <c r="T698" s="9"/>
      <c r="U698" s="9"/>
      <c r="V698" s="9"/>
    </row>
    <row r="699" spans="2:15" s="27" customFormat="1" ht="12.75">
      <c r="B699" s="43" t="s">
        <v>160</v>
      </c>
      <c r="O699" s="72"/>
    </row>
    <row r="700" spans="2:15" s="27" customFormat="1" ht="12.75">
      <c r="B700" s="43" t="s">
        <v>197</v>
      </c>
      <c r="O700" s="72"/>
    </row>
    <row r="701" spans="2:15" s="27" customFormat="1" ht="12.75">
      <c r="B701" s="43" t="s">
        <v>161</v>
      </c>
      <c r="O701" s="72"/>
    </row>
    <row r="702" spans="2:15" s="27" customFormat="1" ht="12.75">
      <c r="B702" s="43"/>
      <c r="O702" s="72"/>
    </row>
    <row r="703" spans="2:15" s="27" customFormat="1" ht="12.75">
      <c r="B703" s="43" t="s">
        <v>162</v>
      </c>
      <c r="O703" s="72"/>
    </row>
    <row r="704" spans="2:15" s="27" customFormat="1" ht="12.75">
      <c r="B704" s="211" t="s">
        <v>208</v>
      </c>
      <c r="C704" s="212"/>
      <c r="D704" s="213"/>
      <c r="O704" s="72"/>
    </row>
    <row r="705" spans="1:22" ht="12.75">
      <c r="A705" s="27"/>
      <c r="E705" s="27"/>
      <c r="F705" s="27"/>
      <c r="G705" s="27"/>
      <c r="H705" s="27"/>
      <c r="I705" s="27"/>
      <c r="J705" s="27"/>
      <c r="K705" s="27"/>
      <c r="L705" s="27"/>
      <c r="N705" s="27"/>
      <c r="O705" s="72"/>
      <c r="P705" s="27"/>
      <c r="Q705" s="27"/>
      <c r="R705" s="27"/>
      <c r="S705" s="27"/>
      <c r="T705" s="27"/>
      <c r="U705" s="27"/>
      <c r="V705" s="27"/>
    </row>
    <row r="706" spans="14:22" ht="12.75">
      <c r="N706" s="27"/>
      <c r="O706" s="72"/>
      <c r="P706" s="27"/>
      <c r="Q706" s="27"/>
      <c r="R706" s="27"/>
      <c r="S706" s="27"/>
      <c r="T706" s="27"/>
      <c r="U706" s="27"/>
      <c r="V706" s="27"/>
    </row>
  </sheetData>
  <sheetProtection/>
  <mergeCells count="7">
    <mergeCell ref="I14:J14"/>
    <mergeCell ref="K14:L14"/>
    <mergeCell ref="B704:D704"/>
    <mergeCell ref="K595:L595"/>
    <mergeCell ref="K594:L594"/>
    <mergeCell ref="I594:J594"/>
    <mergeCell ref="I595:J595"/>
  </mergeCells>
  <printOptions horizontalCentered="1"/>
  <pageMargins left="0.3" right="0.16" top="0.55" bottom="0.5" header="0.3" footer="0.2362204724409449"/>
  <pageSetup fitToHeight="8" horizontalDpi="600" verticalDpi="600" orientation="portrait" paperSize="9" scale="78" r:id="rId4"/>
  <headerFooter alignWithMargins="0">
    <oddFooter>&amp;CPage &amp;P of &amp;N</oddFooter>
  </headerFooter>
  <rowBreaks count="10" manualBreakCount="10">
    <brk id="61" max="12" man="1"/>
    <brk id="123" max="12" man="1"/>
    <brk id="165" max="12" man="1"/>
    <brk id="217" max="12" man="1"/>
    <brk id="285" max="12" man="1"/>
    <brk id="416" max="12" man="1"/>
    <brk id="478" max="12" man="1"/>
    <brk id="531" max="12" man="1"/>
    <brk id="588" max="12" man="1"/>
    <brk id="648" max="12"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SUNCHIRIN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Stacey Lee</dc:creator>
  <cp:keywords/>
  <dc:description/>
  <cp:lastModifiedBy>Sook Ping</cp:lastModifiedBy>
  <cp:lastPrinted>2010-05-21T04:43:03Z</cp:lastPrinted>
  <dcterms:created xsi:type="dcterms:W3CDTF">2008-08-04T08:58:24Z</dcterms:created>
  <dcterms:modified xsi:type="dcterms:W3CDTF">2010-05-21T04:43:05Z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609239735</vt:i4>
  </property>
  <property fmtid="{D5CDD505-2E9C-101B-9397-08002B2CF9AE}" pid="4" name="_EmailSubject">
    <vt:lpwstr>Ann2010Q1 (Revised after comments from auditors)</vt:lpwstr>
  </property>
  <property fmtid="{D5CDD505-2E9C-101B-9397-08002B2CF9AE}" pid="5" name="_AuthorEmail">
    <vt:lpwstr>leesm@sunchirin.net</vt:lpwstr>
  </property>
  <property fmtid="{D5CDD505-2E9C-101B-9397-08002B2CF9AE}" pid="6" name="_AuthorEmailDisplayName">
    <vt:lpwstr>stacey</vt:lpwstr>
  </property>
  <property fmtid="{D5CDD505-2E9C-101B-9397-08002B2CF9AE}" pid="7" name="_PreviousAdHocReviewCycleID">
    <vt:i4>-274721188</vt:i4>
  </property>
  <property fmtid="{D5CDD505-2E9C-101B-9397-08002B2CF9AE}" pid="8" name="_ReviewingToolsShownOnce">
    <vt:lpwstr/>
  </property>
</Properties>
</file>